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30" yWindow="540" windowWidth="15015" windowHeight="11025"/>
  </bookViews>
  <sheets>
    <sheet name="processing" sheetId="2" r:id="rId1"/>
    <sheet name="analysis" sheetId="3" r:id="rId2"/>
  </sheets>
  <definedNames>
    <definedName name="_xlnm._FilterDatabase" localSheetId="0" hidden="1">processing!$A$1:$AC$54</definedName>
  </definedNames>
  <calcPr calcId="145621"/>
</workbook>
</file>

<file path=xl/calcChain.xml><?xml version="1.0" encoding="utf-8"?>
<calcChain xmlns="http://schemas.openxmlformats.org/spreadsheetml/2006/main">
  <c r="I59" i="2" l="1"/>
  <c r="J59" i="2"/>
  <c r="K59" i="2"/>
  <c r="L59" i="2"/>
  <c r="M59" i="2"/>
  <c r="N59" i="2"/>
  <c r="O59" i="2"/>
  <c r="P59" i="2"/>
  <c r="Q59" i="2"/>
  <c r="R59" i="2"/>
  <c r="S59" i="2"/>
  <c r="T59" i="2"/>
  <c r="U59" i="2"/>
  <c r="Z59" i="2" s="1"/>
  <c r="V59" i="2"/>
  <c r="W59" i="2"/>
  <c r="X59" i="2"/>
  <c r="Y59" i="2"/>
  <c r="AA59" i="2"/>
  <c r="I55" i="2" l="1"/>
  <c r="J55" i="2"/>
  <c r="K55" i="2"/>
  <c r="L55" i="2"/>
  <c r="M55" i="2"/>
  <c r="N55" i="2"/>
  <c r="O55" i="2"/>
  <c r="P55" i="2"/>
  <c r="Q55" i="2"/>
  <c r="R55" i="2"/>
  <c r="S55" i="2"/>
  <c r="Z55" i="2" s="1"/>
  <c r="T55" i="2"/>
  <c r="U55" i="2"/>
  <c r="V55" i="2"/>
  <c r="W55" i="2"/>
  <c r="X55" i="2"/>
  <c r="Y55" i="2"/>
  <c r="AA55" i="2"/>
  <c r="I56" i="2"/>
  <c r="J56" i="2"/>
  <c r="K56" i="2"/>
  <c r="L56" i="2"/>
  <c r="M56" i="2"/>
  <c r="N56" i="2"/>
  <c r="O56" i="2"/>
  <c r="P56" i="2"/>
  <c r="Q56" i="2"/>
  <c r="R56" i="2"/>
  <c r="S56" i="2"/>
  <c r="T56" i="2"/>
  <c r="U56" i="2"/>
  <c r="V56" i="2"/>
  <c r="W56" i="2"/>
  <c r="X56" i="2"/>
  <c r="Y56" i="2"/>
  <c r="Z56" i="2"/>
  <c r="AA56" i="2"/>
  <c r="I57" i="2"/>
  <c r="J57" i="2"/>
  <c r="K57" i="2"/>
  <c r="L57" i="2"/>
  <c r="M57" i="2"/>
  <c r="N57" i="2"/>
  <c r="O57" i="2"/>
  <c r="Z57" i="2" s="1"/>
  <c r="P57" i="2"/>
  <c r="Q57" i="2"/>
  <c r="R57" i="2"/>
  <c r="S57" i="2"/>
  <c r="T57" i="2"/>
  <c r="U57" i="2"/>
  <c r="V57" i="2"/>
  <c r="W57" i="2"/>
  <c r="X57" i="2"/>
  <c r="Y57" i="2"/>
  <c r="AA57" i="2"/>
  <c r="I58" i="2"/>
  <c r="J58" i="2"/>
  <c r="K58" i="2"/>
  <c r="L58" i="2"/>
  <c r="M58" i="2"/>
  <c r="N58" i="2"/>
  <c r="O58" i="2"/>
  <c r="P58" i="2"/>
  <c r="Q58" i="2"/>
  <c r="R58" i="2"/>
  <c r="S58" i="2"/>
  <c r="T58" i="2"/>
  <c r="U58" i="2"/>
  <c r="V58" i="2"/>
  <c r="W58" i="2"/>
  <c r="X58" i="2"/>
  <c r="Z58" i="2" s="1"/>
  <c r="Y58" i="2"/>
  <c r="AA58" i="2"/>
  <c r="C19" i="3" l="1"/>
  <c r="D19" i="3" s="1"/>
  <c r="AA54" i="2" l="1"/>
  <c r="Y54" i="2"/>
  <c r="X54" i="2"/>
  <c r="W54" i="2"/>
  <c r="V54" i="2"/>
  <c r="U54" i="2"/>
  <c r="T54" i="2"/>
  <c r="S54" i="2"/>
  <c r="R54" i="2"/>
  <c r="Q54" i="2"/>
  <c r="P54" i="2"/>
  <c r="O54" i="2"/>
  <c r="N54" i="2"/>
  <c r="M54" i="2"/>
  <c r="L54" i="2"/>
  <c r="K54" i="2"/>
  <c r="J54" i="2"/>
  <c r="I54" i="2"/>
  <c r="AA53" i="2"/>
  <c r="Y53" i="2"/>
  <c r="X53" i="2"/>
  <c r="W53" i="2"/>
  <c r="V53" i="2"/>
  <c r="U53" i="2"/>
  <c r="T53" i="2"/>
  <c r="S53" i="2"/>
  <c r="R53" i="2"/>
  <c r="Q53" i="2"/>
  <c r="P53" i="2"/>
  <c r="O53" i="2"/>
  <c r="N53" i="2"/>
  <c r="M53" i="2"/>
  <c r="L53" i="2"/>
  <c r="K53" i="2"/>
  <c r="J53" i="2"/>
  <c r="I53" i="2"/>
  <c r="AA52" i="2"/>
  <c r="Y52" i="2"/>
  <c r="X52" i="2"/>
  <c r="W52" i="2"/>
  <c r="V52" i="2"/>
  <c r="U52" i="2"/>
  <c r="T52" i="2"/>
  <c r="S52" i="2"/>
  <c r="R52" i="2"/>
  <c r="Q52" i="2"/>
  <c r="P52" i="2"/>
  <c r="O52" i="2"/>
  <c r="N52" i="2"/>
  <c r="M52" i="2"/>
  <c r="L52" i="2"/>
  <c r="K52" i="2"/>
  <c r="J52" i="2"/>
  <c r="I52" i="2"/>
  <c r="Z52" i="2" l="1"/>
  <c r="Z53" i="2"/>
  <c r="Z54" i="2"/>
  <c r="I48" i="2"/>
  <c r="J48" i="2"/>
  <c r="K48" i="2"/>
  <c r="L48" i="2"/>
  <c r="M48" i="2"/>
  <c r="N48" i="2"/>
  <c r="O48" i="2"/>
  <c r="P48" i="2"/>
  <c r="Q48" i="2"/>
  <c r="R48" i="2"/>
  <c r="S48" i="2"/>
  <c r="T48" i="2"/>
  <c r="U48" i="2"/>
  <c r="V48" i="2"/>
  <c r="W48" i="2"/>
  <c r="X48" i="2"/>
  <c r="Y48" i="2"/>
  <c r="AA48" i="2"/>
  <c r="I49" i="2"/>
  <c r="J49" i="2"/>
  <c r="K49" i="2"/>
  <c r="L49" i="2"/>
  <c r="M49" i="2"/>
  <c r="N49" i="2"/>
  <c r="O49" i="2"/>
  <c r="P49" i="2"/>
  <c r="Q49" i="2"/>
  <c r="R49" i="2"/>
  <c r="S49" i="2"/>
  <c r="T49" i="2"/>
  <c r="U49" i="2"/>
  <c r="V49" i="2"/>
  <c r="W49" i="2"/>
  <c r="X49" i="2"/>
  <c r="Y49" i="2"/>
  <c r="AA49" i="2"/>
  <c r="I50" i="2"/>
  <c r="J50" i="2"/>
  <c r="K50" i="2"/>
  <c r="L50" i="2"/>
  <c r="M50" i="2"/>
  <c r="N50" i="2"/>
  <c r="O50" i="2"/>
  <c r="P50" i="2"/>
  <c r="Q50" i="2"/>
  <c r="R50" i="2"/>
  <c r="S50" i="2"/>
  <c r="T50" i="2"/>
  <c r="U50" i="2"/>
  <c r="V50" i="2"/>
  <c r="W50" i="2"/>
  <c r="X50" i="2"/>
  <c r="Y50" i="2"/>
  <c r="AA50" i="2"/>
  <c r="I51" i="2"/>
  <c r="J51" i="2"/>
  <c r="K51" i="2"/>
  <c r="L51" i="2"/>
  <c r="M51" i="2"/>
  <c r="N51" i="2"/>
  <c r="O51" i="2"/>
  <c r="P51" i="2"/>
  <c r="Q51" i="2"/>
  <c r="R51" i="2"/>
  <c r="S51" i="2"/>
  <c r="T51" i="2"/>
  <c r="U51" i="2"/>
  <c r="V51" i="2"/>
  <c r="W51" i="2"/>
  <c r="X51" i="2"/>
  <c r="Y51" i="2"/>
  <c r="AA51" i="2"/>
  <c r="Z49" i="2" l="1"/>
  <c r="Z51" i="2"/>
  <c r="Z50" i="2"/>
  <c r="Z48" i="2"/>
  <c r="AA47" i="2"/>
  <c r="Y47" i="2"/>
  <c r="X47" i="2"/>
  <c r="W47" i="2"/>
  <c r="V47" i="2"/>
  <c r="U47" i="2"/>
  <c r="T47" i="2"/>
  <c r="S47" i="2"/>
  <c r="R47" i="2"/>
  <c r="Q47" i="2"/>
  <c r="P47" i="2"/>
  <c r="O47" i="2"/>
  <c r="N47" i="2"/>
  <c r="M47" i="2"/>
  <c r="L47" i="2"/>
  <c r="K47" i="2"/>
  <c r="J47" i="2"/>
  <c r="I47" i="2"/>
  <c r="Z47" i="2" l="1"/>
  <c r="I46" i="2"/>
  <c r="J46" i="2"/>
  <c r="K46" i="2"/>
  <c r="L46" i="2"/>
  <c r="M46" i="2"/>
  <c r="N46" i="2"/>
  <c r="O46" i="2"/>
  <c r="P46" i="2"/>
  <c r="Q46" i="2"/>
  <c r="R46" i="2"/>
  <c r="S46" i="2"/>
  <c r="T46" i="2"/>
  <c r="U46" i="2"/>
  <c r="V46" i="2"/>
  <c r="W46" i="2"/>
  <c r="X46" i="2"/>
  <c r="Y46" i="2"/>
  <c r="AA46" i="2"/>
  <c r="Z46" i="2" l="1"/>
  <c r="I45" i="2"/>
  <c r="J45" i="2"/>
  <c r="K45" i="2"/>
  <c r="L45" i="2"/>
  <c r="M45" i="2"/>
  <c r="N45" i="2"/>
  <c r="O45" i="2"/>
  <c r="P45" i="2"/>
  <c r="Q45" i="2"/>
  <c r="R45" i="2"/>
  <c r="S45" i="2"/>
  <c r="T45" i="2"/>
  <c r="U45" i="2"/>
  <c r="V45" i="2"/>
  <c r="W45" i="2"/>
  <c r="X45" i="2"/>
  <c r="Y45" i="2"/>
  <c r="AA45" i="2"/>
  <c r="Z45" i="2" l="1"/>
  <c r="AA44" i="2"/>
  <c r="Y44" i="2"/>
  <c r="X44" i="2"/>
  <c r="W44" i="2"/>
  <c r="V44" i="2"/>
  <c r="U44" i="2"/>
  <c r="T44" i="2"/>
  <c r="S44" i="2"/>
  <c r="R44" i="2"/>
  <c r="Q44" i="2"/>
  <c r="P44" i="2"/>
  <c r="O44" i="2"/>
  <c r="N44" i="2"/>
  <c r="M44" i="2"/>
  <c r="L44" i="2"/>
  <c r="K44" i="2"/>
  <c r="J44" i="2"/>
  <c r="I44" i="2"/>
  <c r="Z44" i="2" l="1"/>
  <c r="AA43" i="2"/>
  <c r="Y43" i="2"/>
  <c r="X43" i="2"/>
  <c r="W43" i="2"/>
  <c r="V43" i="2"/>
  <c r="U43" i="2"/>
  <c r="T43" i="2"/>
  <c r="S43" i="2"/>
  <c r="R43" i="2"/>
  <c r="Q43" i="2"/>
  <c r="P43" i="2"/>
  <c r="O43" i="2"/>
  <c r="N43" i="2"/>
  <c r="M43" i="2"/>
  <c r="L43" i="2"/>
  <c r="K43" i="2"/>
  <c r="J43" i="2"/>
  <c r="I43" i="2"/>
  <c r="Z43" i="2" l="1"/>
  <c r="AA42" i="2"/>
  <c r="Y42" i="2"/>
  <c r="X42" i="2"/>
  <c r="W42" i="2"/>
  <c r="V42" i="2"/>
  <c r="U42" i="2"/>
  <c r="T42" i="2"/>
  <c r="S42" i="2"/>
  <c r="R42" i="2"/>
  <c r="Q42" i="2"/>
  <c r="P42" i="2"/>
  <c r="O42" i="2"/>
  <c r="N42" i="2"/>
  <c r="M42" i="2"/>
  <c r="L42" i="2"/>
  <c r="K42" i="2"/>
  <c r="J42" i="2"/>
  <c r="I42" i="2"/>
  <c r="AA41" i="2"/>
  <c r="Y41" i="2"/>
  <c r="X41" i="2"/>
  <c r="W41" i="2"/>
  <c r="V41" i="2"/>
  <c r="U41" i="2"/>
  <c r="T41" i="2"/>
  <c r="S41" i="2"/>
  <c r="R41" i="2"/>
  <c r="Q41" i="2"/>
  <c r="P41" i="2"/>
  <c r="O41" i="2"/>
  <c r="N41" i="2"/>
  <c r="M41" i="2"/>
  <c r="L41" i="2"/>
  <c r="K41" i="2"/>
  <c r="J41" i="2"/>
  <c r="I41" i="2"/>
  <c r="AA40" i="2"/>
  <c r="Y40" i="2"/>
  <c r="X40" i="2"/>
  <c r="W40" i="2"/>
  <c r="V40" i="2"/>
  <c r="U40" i="2"/>
  <c r="T40" i="2"/>
  <c r="S40" i="2"/>
  <c r="R40" i="2"/>
  <c r="Q40" i="2"/>
  <c r="P40" i="2"/>
  <c r="O40" i="2"/>
  <c r="N40" i="2"/>
  <c r="M40" i="2"/>
  <c r="L40" i="2"/>
  <c r="K40" i="2"/>
  <c r="J40" i="2"/>
  <c r="I40" i="2"/>
  <c r="AA39" i="2"/>
  <c r="Y39" i="2"/>
  <c r="X39" i="2"/>
  <c r="W39" i="2"/>
  <c r="V39" i="2"/>
  <c r="U39" i="2"/>
  <c r="T39" i="2"/>
  <c r="S39" i="2"/>
  <c r="R39" i="2"/>
  <c r="Q39" i="2"/>
  <c r="P39" i="2"/>
  <c r="O39" i="2"/>
  <c r="N39" i="2"/>
  <c r="M39" i="2"/>
  <c r="L39" i="2"/>
  <c r="K39" i="2"/>
  <c r="J39" i="2"/>
  <c r="I39" i="2"/>
  <c r="AA38" i="2"/>
  <c r="Y38" i="2"/>
  <c r="X38" i="2"/>
  <c r="W38" i="2"/>
  <c r="V38" i="2"/>
  <c r="U38" i="2"/>
  <c r="T38" i="2"/>
  <c r="S38" i="2"/>
  <c r="R38" i="2"/>
  <c r="Q38" i="2"/>
  <c r="P38" i="2"/>
  <c r="O38" i="2"/>
  <c r="N38" i="2"/>
  <c r="M38" i="2"/>
  <c r="L38" i="2"/>
  <c r="K38" i="2"/>
  <c r="J38" i="2"/>
  <c r="I38" i="2"/>
  <c r="AA37" i="2"/>
  <c r="Y37" i="2"/>
  <c r="X37" i="2"/>
  <c r="W37" i="2"/>
  <c r="V37" i="2"/>
  <c r="U37" i="2"/>
  <c r="T37" i="2"/>
  <c r="S37" i="2"/>
  <c r="R37" i="2"/>
  <c r="Q37" i="2"/>
  <c r="P37" i="2"/>
  <c r="O37" i="2"/>
  <c r="N37" i="2"/>
  <c r="M37" i="2"/>
  <c r="L37" i="2"/>
  <c r="K37" i="2"/>
  <c r="J37" i="2"/>
  <c r="I37" i="2"/>
  <c r="AA36" i="2"/>
  <c r="Y36" i="2"/>
  <c r="X36" i="2"/>
  <c r="W36" i="2"/>
  <c r="V36" i="2"/>
  <c r="U36" i="2"/>
  <c r="T36" i="2"/>
  <c r="S36" i="2"/>
  <c r="R36" i="2"/>
  <c r="Q36" i="2"/>
  <c r="P36" i="2"/>
  <c r="O36" i="2"/>
  <c r="N36" i="2"/>
  <c r="M36" i="2"/>
  <c r="L36" i="2"/>
  <c r="K36" i="2"/>
  <c r="J36" i="2"/>
  <c r="I36" i="2"/>
  <c r="AA35" i="2"/>
  <c r="Y35" i="2"/>
  <c r="X35" i="2"/>
  <c r="W35" i="2"/>
  <c r="V35" i="2"/>
  <c r="U35" i="2"/>
  <c r="T35" i="2"/>
  <c r="S35" i="2"/>
  <c r="R35" i="2"/>
  <c r="Q35" i="2"/>
  <c r="P35" i="2"/>
  <c r="O35" i="2"/>
  <c r="N35" i="2"/>
  <c r="M35" i="2"/>
  <c r="L35" i="2"/>
  <c r="K35" i="2"/>
  <c r="J35" i="2"/>
  <c r="I35" i="2"/>
  <c r="Z35" i="2" l="1"/>
  <c r="Z36" i="2"/>
  <c r="Z37" i="2"/>
  <c r="Z38" i="2"/>
  <c r="Z39" i="2"/>
  <c r="Z40" i="2"/>
  <c r="Z42" i="2"/>
  <c r="Z41" i="2"/>
  <c r="T33" i="2"/>
  <c r="T34" i="2"/>
  <c r="I34" i="2"/>
  <c r="J34" i="2"/>
  <c r="K34" i="2"/>
  <c r="L34" i="2"/>
  <c r="M34" i="2"/>
  <c r="N34" i="2"/>
  <c r="O34" i="2"/>
  <c r="P34" i="2"/>
  <c r="Q34" i="2"/>
  <c r="R34" i="2"/>
  <c r="S34" i="2"/>
  <c r="U34" i="2"/>
  <c r="V34" i="2"/>
  <c r="W34" i="2"/>
  <c r="X34" i="2"/>
  <c r="Y34" i="2"/>
  <c r="AA34" i="2"/>
  <c r="Z34" i="2" l="1"/>
  <c r="AA33" i="2"/>
  <c r="Y33" i="2"/>
  <c r="X33" i="2"/>
  <c r="W33" i="2"/>
  <c r="V33" i="2"/>
  <c r="U33" i="2"/>
  <c r="S33" i="2"/>
  <c r="R33" i="2"/>
  <c r="Q33" i="2"/>
  <c r="P33" i="2"/>
  <c r="O33" i="2"/>
  <c r="N33" i="2"/>
  <c r="M33" i="2"/>
  <c r="L33" i="2"/>
  <c r="K33" i="2"/>
  <c r="J33" i="2"/>
  <c r="I33" i="2"/>
  <c r="Z33" i="2" l="1"/>
  <c r="AA2" i="2"/>
  <c r="AA3" i="2"/>
  <c r="AA4" i="2"/>
  <c r="AA5" i="2"/>
  <c r="AA6" i="2"/>
  <c r="AA7" i="2"/>
  <c r="AA8" i="2"/>
  <c r="AA9" i="2"/>
  <c r="AA10" i="2"/>
  <c r="AA11" i="2"/>
  <c r="AA12" i="2"/>
  <c r="AA13" i="2"/>
  <c r="AA14" i="2"/>
  <c r="AA15" i="2"/>
  <c r="AA16" i="2"/>
  <c r="AA17" i="2"/>
  <c r="AA18" i="2"/>
  <c r="AA19" i="2"/>
  <c r="AA20" i="2"/>
  <c r="AA21" i="2"/>
  <c r="AA22" i="2"/>
  <c r="Z2" i="2"/>
  <c r="Z3" i="2"/>
  <c r="Z4" i="2"/>
  <c r="Z5" i="2"/>
  <c r="Z6" i="2"/>
  <c r="Z7" i="2"/>
  <c r="Z8" i="2"/>
  <c r="Z9" i="2"/>
  <c r="Z10" i="2"/>
  <c r="Z11" i="2"/>
  <c r="Z12" i="2"/>
  <c r="Z13" i="2"/>
  <c r="Z14" i="2"/>
  <c r="Z15" i="2"/>
  <c r="Z16" i="2"/>
  <c r="Z17" i="2"/>
  <c r="Z18" i="2"/>
  <c r="Z19" i="2"/>
  <c r="Z20" i="2"/>
  <c r="Z21" i="2"/>
  <c r="Z22" i="2"/>
  <c r="AA32" i="2"/>
  <c r="I24" i="2"/>
  <c r="J24" i="2"/>
  <c r="K24" i="2"/>
  <c r="L24" i="2"/>
  <c r="M24" i="2"/>
  <c r="N24" i="2"/>
  <c r="O24" i="2"/>
  <c r="P24" i="2"/>
  <c r="Q24" i="2"/>
  <c r="R24" i="2"/>
  <c r="S24" i="2"/>
  <c r="T24" i="2"/>
  <c r="U24" i="2"/>
  <c r="V24" i="2"/>
  <c r="W24" i="2"/>
  <c r="X24" i="2"/>
  <c r="Y24" i="2"/>
  <c r="I25" i="2"/>
  <c r="J25" i="2"/>
  <c r="K25" i="2"/>
  <c r="L25" i="2"/>
  <c r="M25" i="2"/>
  <c r="N25" i="2"/>
  <c r="O25" i="2"/>
  <c r="P25" i="2"/>
  <c r="Q25" i="2"/>
  <c r="R25" i="2"/>
  <c r="S25" i="2"/>
  <c r="T25" i="2"/>
  <c r="U25" i="2"/>
  <c r="V25" i="2"/>
  <c r="W25" i="2"/>
  <c r="X25" i="2"/>
  <c r="Y25" i="2"/>
  <c r="I26" i="2"/>
  <c r="J26" i="2"/>
  <c r="K26" i="2"/>
  <c r="L26" i="2"/>
  <c r="M26" i="2"/>
  <c r="N26" i="2"/>
  <c r="O26" i="2"/>
  <c r="P26" i="2"/>
  <c r="Q26" i="2"/>
  <c r="R26" i="2"/>
  <c r="S26" i="2"/>
  <c r="T26" i="2"/>
  <c r="U26" i="2"/>
  <c r="V26" i="2"/>
  <c r="W26" i="2"/>
  <c r="X26" i="2"/>
  <c r="Y26" i="2"/>
  <c r="I27" i="2"/>
  <c r="J27" i="2"/>
  <c r="K27" i="2"/>
  <c r="L27" i="2"/>
  <c r="M27" i="2"/>
  <c r="N27" i="2"/>
  <c r="O27" i="2"/>
  <c r="P27" i="2"/>
  <c r="Q27" i="2"/>
  <c r="R27" i="2"/>
  <c r="S27" i="2"/>
  <c r="T27" i="2"/>
  <c r="U27" i="2"/>
  <c r="V27" i="2"/>
  <c r="W27" i="2"/>
  <c r="X27" i="2"/>
  <c r="Y27" i="2"/>
  <c r="I28" i="2"/>
  <c r="J28" i="2"/>
  <c r="K28" i="2"/>
  <c r="L28" i="2"/>
  <c r="M28" i="2"/>
  <c r="N28" i="2"/>
  <c r="O28" i="2"/>
  <c r="P28" i="2"/>
  <c r="Q28" i="2"/>
  <c r="R28" i="2"/>
  <c r="S28" i="2"/>
  <c r="T28" i="2"/>
  <c r="U28" i="2"/>
  <c r="V28" i="2"/>
  <c r="W28" i="2"/>
  <c r="X28" i="2"/>
  <c r="Y28" i="2"/>
  <c r="I29" i="2"/>
  <c r="J29" i="2"/>
  <c r="K29" i="2"/>
  <c r="L29" i="2"/>
  <c r="M29" i="2"/>
  <c r="N29" i="2"/>
  <c r="O29" i="2"/>
  <c r="P29" i="2"/>
  <c r="Q29" i="2"/>
  <c r="R29" i="2"/>
  <c r="S29" i="2"/>
  <c r="T29" i="2"/>
  <c r="U29" i="2"/>
  <c r="V29" i="2"/>
  <c r="W29" i="2"/>
  <c r="X29" i="2"/>
  <c r="Y29" i="2"/>
  <c r="I30" i="2"/>
  <c r="J30" i="2"/>
  <c r="K30" i="2"/>
  <c r="L30" i="2"/>
  <c r="M30" i="2"/>
  <c r="N30" i="2"/>
  <c r="O30" i="2"/>
  <c r="P30" i="2"/>
  <c r="Q30" i="2"/>
  <c r="R30" i="2"/>
  <c r="S30" i="2"/>
  <c r="T30" i="2"/>
  <c r="U30" i="2"/>
  <c r="V30" i="2"/>
  <c r="W30" i="2"/>
  <c r="X30" i="2"/>
  <c r="Y30" i="2"/>
  <c r="I31" i="2"/>
  <c r="J31" i="2"/>
  <c r="K31" i="2"/>
  <c r="L31" i="2"/>
  <c r="M31" i="2"/>
  <c r="N31" i="2"/>
  <c r="O31" i="2"/>
  <c r="P31" i="2"/>
  <c r="Q31" i="2"/>
  <c r="R31" i="2"/>
  <c r="S31" i="2"/>
  <c r="T31" i="2"/>
  <c r="U31" i="2"/>
  <c r="V31" i="2"/>
  <c r="W31" i="2"/>
  <c r="X31" i="2"/>
  <c r="Y31" i="2"/>
  <c r="I32" i="2"/>
  <c r="J32" i="2"/>
  <c r="K32" i="2"/>
  <c r="L32" i="2"/>
  <c r="M32" i="2"/>
  <c r="N32" i="2"/>
  <c r="O32" i="2"/>
  <c r="P32" i="2"/>
  <c r="Q32" i="2"/>
  <c r="R32" i="2"/>
  <c r="S32" i="2"/>
  <c r="T32" i="2"/>
  <c r="U32" i="2"/>
  <c r="V32" i="2"/>
  <c r="W32" i="2"/>
  <c r="X32" i="2"/>
  <c r="Y32" i="2"/>
  <c r="Y23" i="2"/>
  <c r="X23" i="2"/>
  <c r="W23" i="2"/>
  <c r="V23" i="2"/>
  <c r="U23" i="2"/>
  <c r="T23" i="2"/>
  <c r="S23" i="2"/>
  <c r="R23" i="2"/>
  <c r="Q23" i="2"/>
  <c r="C10" i="3" s="1"/>
  <c r="P23" i="2"/>
  <c r="O23" i="2"/>
  <c r="N23" i="2"/>
  <c r="M23" i="2"/>
  <c r="L23" i="2"/>
  <c r="K23" i="2"/>
  <c r="J23" i="2"/>
  <c r="I23" i="2"/>
  <c r="AA24" i="2"/>
  <c r="AA25" i="2"/>
  <c r="AA26" i="2"/>
  <c r="AA27" i="2"/>
  <c r="AA28" i="2"/>
  <c r="AA29" i="2"/>
  <c r="AA30" i="2"/>
  <c r="AA31" i="2"/>
  <c r="AA23" i="2"/>
  <c r="C9" i="3" l="1"/>
  <c r="C3" i="3"/>
  <c r="D3" i="3" s="1"/>
  <c r="C5" i="3"/>
  <c r="D5" i="3" s="1"/>
  <c r="C7" i="3"/>
  <c r="D7" i="3" s="1"/>
  <c r="D9" i="3"/>
  <c r="C11" i="3"/>
  <c r="D11" i="3" s="1"/>
  <c r="C13" i="3"/>
  <c r="D13" i="3" s="1"/>
  <c r="C15" i="3"/>
  <c r="D15" i="3" s="1"/>
  <c r="C17" i="3"/>
  <c r="D17" i="3" s="1"/>
  <c r="C2" i="3"/>
  <c r="D2" i="3" s="1"/>
  <c r="C4" i="3"/>
  <c r="D4" i="3" s="1"/>
  <c r="C6" i="3"/>
  <c r="D6" i="3" s="1"/>
  <c r="C8" i="3"/>
  <c r="D8" i="3" s="1"/>
  <c r="D10" i="3"/>
  <c r="C12" i="3"/>
  <c r="D12" i="3" s="1"/>
  <c r="C14" i="3"/>
  <c r="D14" i="3" s="1"/>
  <c r="C16" i="3"/>
  <c r="D16" i="3" s="1"/>
  <c r="C18" i="3"/>
  <c r="D18" i="3" s="1"/>
  <c r="Z30" i="2"/>
  <c r="Z28" i="2"/>
  <c r="Z32" i="2"/>
  <c r="Z26" i="2"/>
  <c r="Z24" i="2"/>
  <c r="Z23" i="2"/>
  <c r="Z31" i="2"/>
  <c r="Z29" i="2"/>
  <c r="Z27" i="2"/>
  <c r="Z25" i="2"/>
</calcChain>
</file>

<file path=xl/comments1.xml><?xml version="1.0" encoding="utf-8"?>
<comments xmlns="http://schemas.openxmlformats.org/spreadsheetml/2006/main">
  <authors>
    <author/>
  </authors>
  <commentList>
    <comment ref="D23" authorId="0">
      <text>
        <r>
          <rPr>
            <sz val="10"/>
            <color rgb="FF000000"/>
            <rFont val="Arial"/>
            <family val="2"/>
          </rPr>
          <t>Respondent heeft deze waarde bijgewerkt.</t>
        </r>
      </text>
    </comment>
    <comment ref="G23" authorId="0">
      <text>
        <r>
          <rPr>
            <sz val="10"/>
            <color rgb="FF000000"/>
            <rFont val="Arial"/>
            <family val="2"/>
          </rPr>
          <t>Respondent heeft deze waarde bijgewerkt.</t>
        </r>
      </text>
    </comment>
    <comment ref="H23" authorId="0">
      <text>
        <r>
          <rPr>
            <sz val="10"/>
            <color rgb="FF000000"/>
            <rFont val="Arial"/>
            <family val="2"/>
          </rPr>
          <t>Respondent heeft deze waarde bijgewerkt.</t>
        </r>
      </text>
    </comment>
  </commentList>
</comments>
</file>

<file path=xl/sharedStrings.xml><?xml version="1.0" encoding="utf-8"?>
<sst xmlns="http://schemas.openxmlformats.org/spreadsheetml/2006/main" count="504" uniqueCount="347">
  <si>
    <t>Tijdstempel</t>
  </si>
  <si>
    <t>E-mailadres</t>
  </si>
  <si>
    <t>Your fullname</t>
  </si>
  <si>
    <t>The name of your fab lab</t>
  </si>
  <si>
    <t>Country of your fab lab</t>
  </si>
  <si>
    <t>URL of your fab lab page on www.fablabs.io</t>
  </si>
  <si>
    <t>Enter your SDG profile by ticking 2-4 SDGs</t>
  </si>
  <si>
    <t>One more thing!</t>
  </si>
  <si>
    <t>alessandra@fablabbcn.org</t>
  </si>
  <si>
    <t>Alessandra Gerson Saltiel Schmidt</t>
  </si>
  <si>
    <t>Fab Lab Barcelona</t>
  </si>
  <si>
    <t>Spain</t>
  </si>
  <si>
    <t>https://www.fablabs.io/labs/fablabbcn</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</si>
  <si>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17 - Partnerships for the goals - Strengthen the means of implementation and revitalise the global partnership for sustainable development</t>
  </si>
  <si>
    <t>The SDG-profile of this fab lab has been authorized by the fab lab management. The workgroup may store, process and publish it and add it to the fab lab's record on fablabs.io once this option is available.</t>
  </si>
  <si>
    <t>fablabwinam@gmail.com</t>
  </si>
  <si>
    <t>MARTIN OLOO</t>
  </si>
  <si>
    <t>FABLAB WINAM</t>
  </si>
  <si>
    <t>Kenya</t>
  </si>
  <si>
    <t>https://www.fablabs.io/labs/fablabwinam</t>
  </si>
  <si>
    <t>SDG 1 - No poverty - End poverty in all its forms everywhere,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</si>
  <si>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info@fablabamersfoort.nl</t>
  </si>
  <si>
    <t>Katrien van Riet</t>
  </si>
  <si>
    <t>FabLab Amersfoort</t>
  </si>
  <si>
    <t>The Netherlands</t>
  </si>
  <si>
    <t>www.fablabamersfoort.nl</t>
  </si>
  <si>
    <t>SDG 4 - Quality education - Ensure inclusive and equitable quality education and promote lifelong learning opportunities for all, SDG 11 - Sustainable cities and communities - Make cities and human settlements inclusive, safe, resilient and sustainable, SDG12 - Responsible consumption and production - Ensure sustainable consumption and production patterns, SDG 16 - Peace, justice and strong institutions - Promote peaceful and inclusive societies for sustainable development, provide access to justice for all and build effective, accountable and inclusive institutions at all levels</t>
  </si>
  <si>
    <t>samuel@fablabjrz.org</t>
  </si>
  <si>
    <t>Samuel Badillo Galaviz</t>
  </si>
  <si>
    <t xml:space="preserve">Fab Lab Juarez </t>
  </si>
  <si>
    <t>México</t>
  </si>
  <si>
    <t>https://www.fablabs.io/labs/fablabjuarez</t>
  </si>
  <si>
    <t>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</si>
  <si>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lukas@comaking.space</t>
  </si>
  <si>
    <t>Lukas Frese</t>
  </si>
  <si>
    <t>CoMakingSpace</t>
  </si>
  <si>
    <t>Germany</t>
  </si>
  <si>
    <t>https://www.fablabs.io/labs/comakingspace</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</si>
  <si>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SDG12 - Responsible consumption and production - Ensure sustainable consumption and production patterns</t>
  </si>
  <si>
    <t>romain@fabacademy.org</t>
  </si>
  <si>
    <t>Romain Di vozzo</t>
  </si>
  <si>
    <t>Fablab Digiscope</t>
  </si>
  <si>
    <t>France</t>
  </si>
  <si>
    <t>fablabdigiscope.gitlab.io</t>
  </si>
  <si>
    <t>SDG 4 - Quality education - Ensure inclusive and equitable quality education and promote lifelong learning opportunities for all, SDG 5 - Gender equality - Achieve gender equality and empower all women and girls, SDG 11 - Sustainable cities and communities - Make cities and human settlements inclusive, safe, resilient and sustainable, SDG 17 - Partnerships for the goals - Strengthen the means of implementation and revitalise the global partnership for sustainable development</t>
  </si>
  <si>
    <t>fablab@ziosmakerspace.com</t>
  </si>
  <si>
    <t>Nishtha Kaushik</t>
  </si>
  <si>
    <t>Fablab Chandigarh</t>
  </si>
  <si>
    <t>India</t>
  </si>
  <si>
    <t>https://www.fablabs.io/labs/fablabchandigarh</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</si>
  <si>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10 - Reduced inequalities - Reduce inequality within and among countries, SDG 11 - Sustainable cities and communities - Make cities and human settlements inclusive, safe, resilient and sustainable</t>
  </si>
  <si>
    <t>info@wedofablab.it</t>
  </si>
  <si>
    <t>Massimiliano Ferré</t>
  </si>
  <si>
    <t>We Do Fab lab</t>
  </si>
  <si>
    <t>Italy</t>
  </si>
  <si>
    <t>https://www.fablabs.io/labs/wedo</t>
  </si>
  <si>
    <t>SDG 1 - No poverty - End poverty in all its forms everywhere, SDG 5 - Gender equality - Achieve gender equality and empower all women and girls, SDG 9 - Industry, innovation and infrastructure - Build resilient infrastructure, promote inclusive and sustainable industrialisation, and foster innovation, SDG12 - Responsible consumption and production - Ensure sustainable consumption and production patterns</t>
  </si>
  <si>
    <t>vapabal@gmail.com</t>
  </si>
  <si>
    <t>YOGESH KULKARNI</t>
  </si>
  <si>
    <t>Vigyan Ashram</t>
  </si>
  <si>
    <t>https://www.fablabs.io/labs/vigyanashram</t>
  </si>
  <si>
    <t>SDG 2 - Zero hunger - End hunger, achieve food security and improved nutrition, and promote sustainable agriculture, SDG 4 - Quality education - Ensure inclusive and equitable quality education and promote lifelong learning opportunities for all, SDG 6 - Clean water and sanitation - Ensure availability and sustainable management of water and sanitation for all, SDG 7 -  Affordable and clean energy - Ensure access to affordable, reliable, sustainable and modern energy for all</t>
  </si>
  <si>
    <t>amy@decreatievestem.be</t>
  </si>
  <si>
    <t>Amy Beaulisch</t>
  </si>
  <si>
    <t>De Creatieve STEM</t>
  </si>
  <si>
    <t>Belgium</t>
  </si>
  <si>
    <t>decreatievestem.be</t>
  </si>
  <si>
    <t>SDG 1 - No poverty - End poverty in all its forms everywhere, SDG 4 - Quality education - Ensure inclusive and equitable quality education and promote lifelong learning opportunities for all, SDG 5 - Gender equality - Achieve gender equality and empower all women and girls, SDG12 - Responsible consumption and production - Ensure sustainable consumption and production patterns</t>
  </si>
  <si>
    <t>status</t>
  </si>
  <si>
    <t>summary</t>
  </si>
  <si>
    <t>fablabcuenca@gmail.com</t>
  </si>
  <si>
    <t>https://www.fablabs.io/labs/fablabcuenca</t>
  </si>
  <si>
    <t>x</t>
  </si>
  <si>
    <t>fablab@ccit.hn</t>
  </si>
  <si>
    <t>https://www.facebook.com/fablabhonduras/</t>
  </si>
  <si>
    <t>remy.ducros@icam.fr</t>
  </si>
  <si>
    <t>https://www.fablabs.io/labs/senartlab</t>
  </si>
  <si>
    <t>fablab@healthhub-roden.nl</t>
  </si>
  <si>
    <t>https://healthhub-roden.nl/</t>
  </si>
  <si>
    <t>c.perasse@gmail.com</t>
  </si>
  <si>
    <t>https://www.fablabs.io/labs/squaregolab</t>
  </si>
  <si>
    <t>fablab@uc.cl</t>
  </si>
  <si>
    <t>https://www.fablabs.io/labs/fablabuc2</t>
  </si>
  <si>
    <t>lorenzo.eight@gmail.com</t>
  </si>
  <si>
    <t>https://www.fablabs.io/labs/fablabspinderihallerne</t>
  </si>
  <si>
    <t>mejzlik@jic.cz</t>
  </si>
  <si>
    <t>https://www.fablabs.io/labs/fablabbrno</t>
  </si>
  <si>
    <t>wendy@fabfolk.com</t>
  </si>
  <si>
    <t>https://www.fablabs.io/labs/fablabwgtn</t>
  </si>
  <si>
    <t>vincent.glachant@gmail.com</t>
  </si>
  <si>
    <t>https://www.fablabs.io/labs/artilectfablab</t>
  </si>
  <si>
    <t>oscargzzgzz@gmail.com</t>
  </si>
  <si>
    <t>https://www.fablabs.io/labs/fablabuanl</t>
  </si>
  <si>
    <t>zeynep.aykul@innomate.co</t>
  </si>
  <si>
    <t>https://www.fablabs.io/labs/innofablab</t>
  </si>
  <si>
    <t>rboujawdeh@berytech.org</t>
  </si>
  <si>
    <t>https://www.fablabs.io/labs/berytechfablab</t>
  </si>
  <si>
    <t>cindy.kohtala@aalto.fi</t>
  </si>
  <si>
    <t>https://www.fablabs.io/labs/aaltofablab</t>
  </si>
  <si>
    <t>pvdh@sofos.nl</t>
  </si>
  <si>
    <t>Fab Lab Suriname</t>
  </si>
  <si>
    <t>https://www.fablabs.io/labs/fablabsuriname</t>
  </si>
  <si>
    <t>annie.ferlatte@communautique.quebec</t>
  </si>
  <si>
    <t>échoFab, Montreal, Quebec</t>
  </si>
  <si>
    <t>https://www.fablabs.io/labs/echofab</t>
  </si>
  <si>
    <t>herve.servignat@gmail.com</t>
  </si>
  <si>
    <t>http://www.luzin.net</t>
  </si>
  <si>
    <t>rachel.berthiaume@cegeprdl.ca</t>
  </si>
  <si>
    <t>https://www.fabville.net/</t>
  </si>
  <si>
    <t>https://www.fablabs.io/labs/fablabcaen</t>
  </si>
  <si>
    <t>wskaman@mit.edu</t>
  </si>
  <si>
    <t>https://www.media.mit.edu/</t>
  </si>
  <si>
    <t>durneyjm@gmail.com</t>
  </si>
  <si>
    <t>https://www.fablabs.io/labs/sdgsolutionspace</t>
  </si>
  <si>
    <t>-</t>
  </si>
  <si>
    <t>oscar@fablabyucatan.org</t>
  </si>
  <si>
    <t>https://www.fablabs.io/labs/fablabyucatan</t>
  </si>
  <si>
    <t>Delia Millán</t>
  </si>
  <si>
    <t>José Rivera</t>
  </si>
  <si>
    <t>Rémy Ducros</t>
  </si>
  <si>
    <t>Jan Dirk van den Berge</t>
  </si>
  <si>
    <t>Colinne Perasse</t>
  </si>
  <si>
    <t>Alvaro Meneses</t>
  </si>
  <si>
    <t>Lorenzo Negri</t>
  </si>
  <si>
    <t>Tomas Mejzlik</t>
  </si>
  <si>
    <t>Wendy Neale</t>
  </si>
  <si>
    <t>Vincent Glachant</t>
  </si>
  <si>
    <t>Oscar González</t>
  </si>
  <si>
    <t>Zeynep Aykul</t>
  </si>
  <si>
    <t>Loay Malahmeh</t>
  </si>
  <si>
    <t>Ramy Boujawdeh</t>
  </si>
  <si>
    <t>Cindy Kohtala</t>
  </si>
  <si>
    <t>Pieter van der Hijden</t>
  </si>
  <si>
    <t>Annie Ferlatte</t>
  </si>
  <si>
    <t>Hervé Servignat</t>
  </si>
  <si>
    <t>Rachel Berthiaume</t>
  </si>
  <si>
    <t>Emmanuel Gilloz</t>
  </si>
  <si>
    <t>Sebastian Kaman</t>
  </si>
  <si>
    <t>Jean-Marie Durney</t>
  </si>
  <si>
    <t>Oscar Diaz</t>
  </si>
  <si>
    <t>Honduras</t>
  </si>
  <si>
    <t>Chile</t>
  </si>
  <si>
    <t>Denmark</t>
  </si>
  <si>
    <t>Czech Republic</t>
  </si>
  <si>
    <t>New Zealand</t>
  </si>
  <si>
    <t>Mexico</t>
  </si>
  <si>
    <t>Turkey</t>
  </si>
  <si>
    <t>Jordan</t>
  </si>
  <si>
    <t>Lebanon</t>
  </si>
  <si>
    <t>Finland</t>
  </si>
  <si>
    <t>Suriname</t>
  </si>
  <si>
    <t>Canada</t>
  </si>
  <si>
    <t>USA</t>
  </si>
  <si>
    <t>Switzerland</t>
  </si>
  <si>
    <t>FabLab Cuenca, Cuenca</t>
  </si>
  <si>
    <t>Fablab CCIT, Tegucigalpa</t>
  </si>
  <si>
    <t>SenartLab, Lieusant</t>
  </si>
  <si>
    <t>Health Hub, Roden</t>
  </si>
  <si>
    <t>Squaregolab, Perpignan</t>
  </si>
  <si>
    <t>FabLabUC, Macul</t>
  </si>
  <si>
    <t>Fablab Spinderihallerne, Vejle</t>
  </si>
  <si>
    <t>Fablab Brno</t>
  </si>
  <si>
    <t>Fab Lab Wgtn</t>
  </si>
  <si>
    <t>Artilect FabLab, Toulouse</t>
  </si>
  <si>
    <t>Fab Lab UANL, Nuevo Léon</t>
  </si>
  <si>
    <t>Inno FabLab, Istanbul</t>
  </si>
  <si>
    <t>Berytech Fab Lab, Metn</t>
  </si>
  <si>
    <t>Aalto Fablab, Helsinki</t>
  </si>
  <si>
    <t>Luz'in, La Tour de Pin</t>
  </si>
  <si>
    <t>Fabville Fab Lab, Sommerville MA</t>
  </si>
  <si>
    <t>MIT Medialab, Cambridge MA</t>
  </si>
  <si>
    <t>SDG Solution Space, Geneva</t>
  </si>
  <si>
    <t>Fab Lab  Yucatán, Mérida</t>
  </si>
  <si>
    <t>senfablab@gmail.com</t>
  </si>
  <si>
    <t>Mouhamadou Ngom</t>
  </si>
  <si>
    <t>Senfablab</t>
  </si>
  <si>
    <t>Sénégal</t>
  </si>
  <si>
    <t>https://www.fablabs.io/labs/senfablab</t>
  </si>
  <si>
    <t>SDG 2 - Zero hunger - End hunger, achieve food security and improved nutrition, and promote sustainable agriculture, SDG 4 - Quality education - Ensure inclusive and equitable quality education and promote lifelong learning opportunities for all, SDG 5 - Gender equality - Achieve gender equality and empower all women and girls, SDG 7 - Affordable and clean energy - Ensure access to affordable, reliable, sustainable and modern energy for all</t>
  </si>
  <si>
    <t>enrico@opendotlab.it</t>
  </si>
  <si>
    <t>enrico bassi</t>
  </si>
  <si>
    <t>OpenDot</t>
  </si>
  <si>
    <t>Italia</t>
  </si>
  <si>
    <t>https://fablabs.io/labs/opendot</t>
  </si>
  <si>
    <t>SDG 3 - Good health and well-being - Ensure healthy lives and promote wellbeing for all at all ages, 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t>
  </si>
  <si>
    <t>fablab@g.msuiit.edu.ph</t>
  </si>
  <si>
    <t>Lemuel Clark Velasco</t>
  </si>
  <si>
    <t>FAB LAB Mindanao</t>
  </si>
  <si>
    <t>Philippines</t>
  </si>
  <si>
    <t>https://fablabs.io/fablabmindanao</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</si>
  <si>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</si>
  <si>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fablabnagpur@gmail.com</t>
  </si>
  <si>
    <t>Jatin Parmar</t>
  </si>
  <si>
    <t>Fablab Nagpur</t>
  </si>
  <si>
    <t>https://www.fablabs.io/labs/fablabnagpur</t>
  </si>
  <si>
    <t>SDG 3 - Good health and well-being - Ensure healthy lives and promote wellbeing for all at all ages, SDG 4 - Quality education - Ensure inclusive and equitable quality education and promote lifelong learning opportunities for all, SDG 6 - Clean water and sanitation - Ensure availability and sustainable management of water and sanitation for all, SDG 9 - Industry, innovation and infrastructure - Build resilient infrastructure, promote inclusive and sustainable industrialisation, and foster innovation</t>
  </si>
  <si>
    <t>shahdarshan@akgec.ac.in</t>
  </si>
  <si>
    <t>Darshan Shah</t>
  </si>
  <si>
    <t>AKGEC</t>
  </si>
  <si>
    <t>https://fablabs.io/labs/akgecfablab</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</si>
  <si>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</si>
  <si>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l.malahmeh@luminuseducation.com</t>
  </si>
  <si>
    <t>Fab Lab Irbid</t>
  </si>
  <si>
    <t>https://fablabs.io/labs/fablabirbid</t>
  </si>
  <si>
    <t>amit.sharma@ruj-bsdu.in</t>
  </si>
  <si>
    <t>AMIT SHARMA</t>
  </si>
  <si>
    <t>BSDU FabLab</t>
  </si>
  <si>
    <t>INDIA</t>
  </si>
  <si>
    <t>https://www.fablabs.io/labs/bsdufablab</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</si>
  <si>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</si>
  <si>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Terri@FFCDI.org</t>
  </si>
  <si>
    <t>Terri Willingham</t>
  </si>
  <si>
    <t>Advanced Manufacturing &amp; Robotics Center (AMRoC) Fab Lab</t>
  </si>
  <si>
    <t>http://AMRoCTampaBay.com</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</si>
  <si>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</si>
  <si>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ssa.prod@coep.ac.in</t>
  </si>
  <si>
    <t>SANDEEP S ANASANE</t>
  </si>
  <si>
    <t>COEP FAB LAB</t>
  </si>
  <si>
    <t>www.coep.org.in</t>
  </si>
  <si>
    <t>saveriosilli@icloud.com</t>
  </si>
  <si>
    <t>Saverio Silli</t>
  </si>
  <si>
    <t>Fablab O Shanghai</t>
  </si>
  <si>
    <t>China</t>
  </si>
  <si>
    <t>https://www.fablabs.io/labs/ShanghaiFablab</t>
  </si>
  <si>
    <t>SDG 4 - Quality education - Ensure inclusive and equitable quality education and promote lifelong learning opportunities for all, SDG 7 - Affordable and clean energy - Ensure access to affordable, reliable, sustainable and modern energy for all, SDG 11 - Sustainable cities and communities - Make cities and human settlements inclusive, safe, resilient and sustainable, SDG 12 - Responsible consumption and production - Ensure sustainable consumption and production patterns</t>
  </si>
  <si>
    <t>vaibhav@makersasylum.com</t>
  </si>
  <si>
    <t>Vaibhav Chhabra</t>
  </si>
  <si>
    <t>FabLab Makers Asylum</t>
  </si>
  <si>
    <t>https://www.fablabs.io/labs/makersasylum</t>
  </si>
  <si>
    <t>SDG 3 - Good health and well-being - Ensure healthy lives and promote wellbeing for all at all ages, SDG 4 - Quality education - Ensure inclusive and equitable quality education and promote lifelong learning opportunities for all, SDG 7 - Affordable and clean energy - Ensure access to affordable, reliable, sustainable and modern energy for all, SDG 12 - Responsible consumption and production - Ensure sustainable consumption and production patterns</t>
  </si>
  <si>
    <t>egilloz@ledome.info</t>
  </si>
  <si>
    <t>Fablab Caen</t>
  </si>
  <si>
    <t>SDG 4 - Quality education - Ensure inclusive and equitable quality education and promote lifelong learning opportunities for all, SDG 12 - Responsible consumption and production - Ensure sustainable consumption and production patterns</t>
  </si>
  <si>
    <t>Anand kishor verma</t>
  </si>
  <si>
    <t>Makerspace@CMRIT</t>
  </si>
  <si>
    <t>https://www.fablabs.io/labs/makerspacecmrit</t>
  </si>
  <si>
    <t>SDG 2 - Zero hunger - End hunger, achieve food security and improved nutrition, and promote sustainable agriculture, 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t>
  </si>
  <si>
    <t>info@workbenchprojects.com</t>
  </si>
  <si>
    <t>Richard Albert Gomes</t>
  </si>
  <si>
    <t>FabLab Bangalore</t>
  </si>
  <si>
    <t>Bangalore, India</t>
  </si>
  <si>
    <t>https://www.fablabs.io/labs/workbenchprojects</t>
  </si>
  <si>
    <t>SDG 2 - Zero hunger - End hunger, achieve food security and improved nutrition, and promote sustainable agriculture, 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</si>
  <si>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haider.daoui@gmail.com</t>
  </si>
  <si>
    <t>HAIDER DAOUI</t>
  </si>
  <si>
    <t>Makan collaborative collective</t>
  </si>
  <si>
    <t>Libya</t>
  </si>
  <si>
    <t>Www.makan.com.ly</t>
  </si>
  <si>
    <t>SDG 7 - Affordable and clean energy - Ensure access to affordable, reliable, sustainable and modern energy for all, SDG 11 - Sustainable cities and communities - Make cities and human settlements inclusive, safe, resilient and sustainable,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</si>
  <si>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nagwa.elnwishy@gizasystems.com</t>
  </si>
  <si>
    <t>Nagwa Elnwishy</t>
  </si>
  <si>
    <t>Fab Lab in New Cairo</t>
  </si>
  <si>
    <t>Egypt</t>
  </si>
  <si>
    <t>https://www.fablabs.io/labs/fablabnewcairo</t>
  </si>
  <si>
    <t>SDG 4 - Quality education - Ensure inclusive and equitable quality education and promote lifelong learning opportunities for all, SDG 12 - Responsible consumption and production - Ensure sustainable consumption and production patterns, SDG 17 - Partnerships for the goals - Strengthen the means of implementation and revitalise the global partnership for sustainable development</t>
  </si>
  <si>
    <t>fablabminya@gizasystems.com</t>
  </si>
  <si>
    <t>Marwa Ahmed Mohamed</t>
  </si>
  <si>
    <t>Fab Lab Minya</t>
  </si>
  <si>
    <t>https://www.fablabs.io/labs/fablabminya</t>
  </si>
  <si>
    <t>SDG 4 - Quality education - Ensure inclusive and equitable quality education and promote lifelong learning opportunities for all</t>
  </si>
  <si>
    <t>fablabsohag@gizasystems.com</t>
  </si>
  <si>
    <t>Fab Lab Sohag</t>
  </si>
  <si>
    <t>https://www.fablabs.io/users/fablabsohag</t>
  </si>
  <si>
    <t>ibtehal.mohamed@gizasystems.com</t>
  </si>
  <si>
    <t>Ibtehal Mohamed</t>
  </si>
  <si>
    <t>Fab Lab Beni Suef</t>
  </si>
  <si>
    <t>https://www.fablabs.io/users/ibtehalmohamed</t>
  </si>
  <si>
    <t>fablab.fayoum@gizasystems.com</t>
  </si>
  <si>
    <t>Ishaq Mohammed Kamel</t>
  </si>
  <si>
    <t>Fab Lab Fayoum</t>
  </si>
  <si>
    <t>https://www.fablabs.io/labs/fablabfayoum</t>
  </si>
  <si>
    <t>SDG 4 - Quality education - Ensure inclusive and equitable quality education and promote lifelong learning opportunities for all, SDG 12 - Responsible consumption and production - Ensure sustainable consumption and production patterns, SDG 14 - Life below water - Conserve and sustainably use the oceans, seas and marine resources for sustainable development, SDG 17 - Partnerships for the goals - Strengthen the means of implementation and revitalise the global partnership for sustainable development</t>
  </si>
  <si>
    <t>ahmedkairy@gmail.com</t>
  </si>
  <si>
    <t>Ahmed Khairy</t>
  </si>
  <si>
    <t>gharbiya fab lab</t>
  </si>
  <si>
    <t>https://www.fablabs.io/labs/gharbiyafablab</t>
  </si>
  <si>
    <t>SDG 4 - Quality education - Ensure inclusive and equitable quality education and promote lifelong learning opportunities for all, SDG 6 - Clean water and sanitation - Ensure availability and sustainable management of water and sanitation for all, SDG 7 - Affordable and clean energy - Ensure access to affordable, reliable, sustainable and modern energy for all</t>
  </si>
  <si>
    <t>omar.Okasha@gizasystems.com</t>
  </si>
  <si>
    <t>Omar Okasha</t>
  </si>
  <si>
    <t>Fab Lab on Wheels (FLoW)</t>
  </si>
  <si>
    <t>https://www.fablabs.io/labs/fablabonwheels</t>
  </si>
  <si>
    <t>SDG 4 - Quality education - Ensure inclusive and equitable quality education and promote lifelong learning opportunities for all, SDG 5 - Gender equality - Achieve gender equality and empower all women and girls</t>
  </si>
  <si>
    <t>SDG</t>
  </si>
  <si>
    <t>Title</t>
  </si>
  <si>
    <t>Count</t>
  </si>
  <si>
    <t>N</t>
  </si>
  <si>
    <t>%</t>
  </si>
  <si>
    <t>No poverty</t>
  </si>
  <si>
    <t>Zero hunger</t>
  </si>
  <si>
    <t>Good health and well-being</t>
  </si>
  <si>
    <t>Quality education</t>
  </si>
  <si>
    <t>Gender equality</t>
  </si>
  <si>
    <t>Clean water and sanitation</t>
  </si>
  <si>
    <t>Affordable and clean energy</t>
  </si>
  <si>
    <t>Decent work and economic growth</t>
  </si>
  <si>
    <t>Industry, innovation and infrastructure</t>
  </si>
  <si>
    <t>Reduced inequalities</t>
  </si>
  <si>
    <t>Sustainable cities and communities</t>
  </si>
  <si>
    <t>Responsible consumption and production</t>
  </si>
  <si>
    <t>Climate action</t>
  </si>
  <si>
    <t>Life below water</t>
  </si>
  <si>
    <t>Life on land</t>
  </si>
  <si>
    <t>Peace, justice and strong institutions</t>
  </si>
  <si>
    <t>Partnerships for the goals</t>
  </si>
  <si>
    <t>makerspace@cmrit.ac.in</t>
  </si>
  <si>
    <t>s.hofney@stemassiut.moe.edu.eg</t>
  </si>
  <si>
    <t>Saad mohamed hofney</t>
  </si>
  <si>
    <t>FabLab Stem School Assuit</t>
  </si>
  <si>
    <t>Egypt-Assuit</t>
  </si>
  <si>
    <t>https://www.fablabs.io/labs/stemAssuitfablab</t>
  </si>
  <si>
    <t>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 SDG 6 - Clean water and sanitation - Ensure availability and sustainable management of water and sanitation for all</t>
  </si>
  <si>
    <t>m.ducharme@fjab.qc.ca</t>
  </si>
  <si>
    <t>Marc-Olivier Ducharme</t>
  </si>
  <si>
    <t>Fablab MJAB</t>
  </si>
  <si>
    <t>https://www.fablabs.io/labs/fablabmuseebombardier</t>
  </si>
  <si>
    <t>olivia.kotsifa@gmail.com</t>
  </si>
  <si>
    <t>Olivia Kotsifa</t>
  </si>
  <si>
    <t>Decode Fab Lab</t>
  </si>
  <si>
    <t>Greece</t>
  </si>
  <si>
    <t>https://www.fablabs.io/labs/decodefablab</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</si>
  <si>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t>
  </si>
  <si>
    <t>Fab Lab Fabbulle</t>
  </si>
  <si>
    <t>https://fabbulle.tech</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</si>
  <si>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 SDG 17 - Partnerships for the goals - Strengthen the means of implementation and revitalise the global partnership for sustainable development</t>
  </si>
  <si>
    <t>SDG 1</t>
  </si>
  <si>
    <t>SDG 2</t>
  </si>
  <si>
    <t>SDG 3</t>
  </si>
  <si>
    <t>SDG 4</t>
  </si>
  <si>
    <t>SDG 5</t>
  </si>
  <si>
    <t>SDG 6</t>
  </si>
  <si>
    <t>SDG 7</t>
  </si>
  <si>
    <t>SDG 8</t>
  </si>
  <si>
    <t>SDG 9</t>
  </si>
  <si>
    <t>SDG 10</t>
  </si>
  <si>
    <t>SDG 11</t>
  </si>
  <si>
    <t>SDG 12</t>
  </si>
  <si>
    <t>SDG 13</t>
  </si>
  <si>
    <t>SDG 14</t>
  </si>
  <si>
    <t>SDG 15</t>
  </si>
  <si>
    <t>SDG 16</t>
  </si>
  <si>
    <t>SDG 17</t>
  </si>
  <si>
    <t>ted@fablabtaipei.org</t>
  </si>
  <si>
    <t>Ted Hung</t>
  </si>
  <si>
    <t>Fablab Taipei</t>
  </si>
  <si>
    <t>Taiwan</t>
  </si>
  <si>
    <t>https://fablabs.io/labs/fablabtaipei</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</si>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</sst>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mm/yyyy\ h:mm;@"/>
  </numFmts>
  <fonts count="5" x14ac:knownFonts="1">
    <font>
      <sz val="10"/>
      <color rgb="FF000000"/>
      <name val="Arial"/>
    </font>
    <font>
      <sz val="10"/>
      <name val="Arial"/>
      <family val="2"/>
    </font>
    <font>
      <u/>
      <sz val="10"/>
      <color rgb="FF0000FF"/>
      <name val="Arial"/>
      <family val="2"/>
    </font>
    <font>
      <u/>
      <sz val="10"/>
      <color theme="10"/>
      <name val="Arial"/>
      <family val="2"/>
    </font>
    <font>
      <sz val="10"/>
      <color rgb="FF000000"/>
      <name val="Arial"/>
      <family val="2"/>
    </font>
  </fonts>
  <fills count="2">
    <fill>
      <patternFill patternType="none"/>
    </fill>
    <fill>
      <patternFill patternType="gray125"/>
    </fill>
  </fills>
  <borders count="3">
    <border>
      <left/>
      <right/>
      <top/>
      <bottom/>
      <diagonal/>
    </border>
    <border>
      <left style="medium">
        <color rgb="FFCCCCCC"/>
      </left>
      <right style="medium">
        <color rgb="FFCCCCCC"/>
      </right>
      <top style="medium">
        <color rgb="FFCCCCCC"/>
      </top>
      <bottom style="medium">
        <color rgb="FFCCCCCC"/>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3" fillId="0" borderId="0" applyNumberFormat="0" applyFill="0" applyBorder="0" applyAlignment="0" applyProtection="0"/>
  </cellStyleXfs>
  <cellXfs count="36">
    <xf numFmtId="0" fontId="0" fillId="0" borderId="0" xfId="0" applyFont="1" applyAlignment="1"/>
    <xf numFmtId="0" fontId="1" fillId="0" borderId="0" xfId="0" applyFont="1" applyAlignment="1"/>
    <xf numFmtId="0" fontId="2" fillId="0" borderId="0" xfId="0" applyFont="1" applyAlignment="1"/>
    <xf numFmtId="0" fontId="0" fillId="0" borderId="0" xfId="0" applyFont="1" applyAlignment="1">
      <alignment horizontal="center"/>
    </xf>
    <xf numFmtId="0" fontId="0" fillId="0" borderId="0" xfId="0"/>
    <xf numFmtId="0" fontId="3" fillId="0" borderId="0" xfId="1"/>
    <xf numFmtId="0" fontId="0" fillId="0" borderId="0" xfId="0" applyAlignment="1">
      <alignment horizontal="center"/>
    </xf>
    <xf numFmtId="0" fontId="0" fillId="0" borderId="0" xfId="0" applyFont="1" applyAlignment="1">
      <alignment horizontal="left"/>
    </xf>
    <xf numFmtId="164" fontId="0" fillId="0" borderId="0" xfId="0" applyNumberFormat="1" applyFont="1" applyAlignment="1">
      <alignment horizontal="left"/>
    </xf>
    <xf numFmtId="164" fontId="1" fillId="0" borderId="0" xfId="0" applyNumberFormat="1" applyFont="1" applyAlignment="1">
      <alignment horizontal="left"/>
    </xf>
    <xf numFmtId="0" fontId="4" fillId="0" borderId="0" xfId="0" applyFont="1" applyAlignment="1"/>
    <xf numFmtId="0" fontId="3" fillId="0" borderId="0" xfId="1" applyAlignment="1"/>
    <xf numFmtId="0" fontId="4" fillId="0" borderId="0" xfId="0" applyFont="1"/>
    <xf numFmtId="0" fontId="4" fillId="0" borderId="1" xfId="0" applyFont="1" applyBorder="1" applyAlignment="1">
      <alignment vertical="center"/>
    </xf>
    <xf numFmtId="22" fontId="4" fillId="0" borderId="1" xfId="0" applyNumberFormat="1" applyFont="1" applyBorder="1" applyAlignment="1">
      <alignment horizontal="right"/>
    </xf>
    <xf numFmtId="0" fontId="4" fillId="0" borderId="1" xfId="0" applyFont="1" applyBorder="1" applyAlignment="1"/>
    <xf numFmtId="0" fontId="3" fillId="0" borderId="1" xfId="1" applyBorder="1" applyAlignment="1"/>
    <xf numFmtId="164" fontId="0" fillId="0" borderId="0" xfId="0" applyNumberFormat="1" applyFont="1" applyAlignment="1">
      <alignment horizontal="left" wrapText="1"/>
    </xf>
    <xf numFmtId="0" fontId="0" fillId="0" borderId="0" xfId="0" applyFont="1" applyAlignment="1">
      <alignment wrapText="1"/>
    </xf>
    <xf numFmtId="0" fontId="0" fillId="0" borderId="0" xfId="0" applyFont="1" applyAlignment="1">
      <alignment horizontal="center" wrapText="1"/>
    </xf>
    <xf numFmtId="0" fontId="0" fillId="0" borderId="0" xfId="0" applyFont="1" applyAlignment="1">
      <alignment horizontal="left" wrapText="1"/>
    </xf>
    <xf numFmtId="0" fontId="4" fillId="0" borderId="0" xfId="0" applyFont="1" applyBorder="1" applyAlignment="1"/>
    <xf numFmtId="0" fontId="3" fillId="0" borderId="0" xfId="1" applyBorder="1" applyAlignment="1"/>
    <xf numFmtId="164" fontId="1" fillId="0" borderId="0" xfId="0" applyNumberFormat="1" applyFont="1" applyBorder="1" applyAlignment="1">
      <alignment horizontal="left"/>
    </xf>
    <xf numFmtId="164" fontId="0" fillId="0" borderId="0" xfId="0" applyNumberFormat="1" applyFont="1" applyBorder="1" applyAlignment="1">
      <alignment horizontal="left"/>
    </xf>
    <xf numFmtId="0" fontId="3" fillId="0" borderId="0" xfId="1" applyBorder="1"/>
    <xf numFmtId="0" fontId="1" fillId="0" borderId="0" xfId="0" applyFont="1" applyBorder="1" applyAlignment="1"/>
    <xf numFmtId="0" fontId="0" fillId="0" borderId="0" xfId="0" applyBorder="1"/>
    <xf numFmtId="0" fontId="4" fillId="0" borderId="0" xfId="0" applyFont="1" applyBorder="1"/>
    <xf numFmtId="0" fontId="0" fillId="0" borderId="0" xfId="0" applyFont="1" applyBorder="1" applyAlignment="1"/>
    <xf numFmtId="0" fontId="2" fillId="0" borderId="0" xfId="0" applyFont="1" applyBorder="1" applyAlignment="1"/>
    <xf numFmtId="9" fontId="0" fillId="0" borderId="0" xfId="0" applyNumberFormat="1" applyFont="1" applyAlignment="1">
      <alignment horizontal="center"/>
    </xf>
    <xf numFmtId="0" fontId="4" fillId="0" borderId="0" xfId="0" applyFont="1" applyAlignment="1">
      <alignment horizontal="center" wrapText="1"/>
    </xf>
    <xf numFmtId="0" fontId="0" fillId="0" borderId="2" xfId="0" applyFont="1" applyBorder="1" applyAlignment="1">
      <alignment horizontal="center"/>
    </xf>
    <xf numFmtId="0" fontId="0" fillId="0" borderId="2" xfId="0" applyFont="1" applyBorder="1" applyAlignment="1"/>
    <xf numFmtId="9" fontId="0" fillId="0" borderId="2" xfId="0" applyNumberFormat="1" applyFont="1" applyBorder="1" applyAlignment="1">
      <alignment horizont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mailto:vincent.glachant@gmail.com" TargetMode="External"/><Relationship Id="rId18" Type="http://schemas.openxmlformats.org/officeDocument/2006/relationships/hyperlink" Target="mailto:durneyjm@gmail.com" TargetMode="External"/><Relationship Id="rId26" Type="http://schemas.openxmlformats.org/officeDocument/2006/relationships/hyperlink" Target="mailto:herve.servignat@gmail.com" TargetMode="External"/><Relationship Id="rId39" Type="http://schemas.openxmlformats.org/officeDocument/2006/relationships/hyperlink" Target="mailto:fablab@ziosmakerspace.com" TargetMode="External"/><Relationship Id="rId21" Type="http://schemas.openxmlformats.org/officeDocument/2006/relationships/hyperlink" Target="mailto:cindy.kohtala@aalto.fi" TargetMode="External"/><Relationship Id="rId34" Type="http://schemas.openxmlformats.org/officeDocument/2006/relationships/hyperlink" Target="mailto:fablabwinam@gmail.com" TargetMode="External"/><Relationship Id="rId42" Type="http://schemas.openxmlformats.org/officeDocument/2006/relationships/hyperlink" Target="mailto:amy@decreatievestem.be" TargetMode="External"/><Relationship Id="rId47" Type="http://schemas.openxmlformats.org/officeDocument/2006/relationships/hyperlink" Target="https://fablabs.io/labs/akgecfablab" TargetMode="External"/><Relationship Id="rId50" Type="http://schemas.openxmlformats.org/officeDocument/2006/relationships/hyperlink" Target="http://amroctampabay.com/" TargetMode="External"/><Relationship Id="rId55" Type="http://schemas.openxmlformats.org/officeDocument/2006/relationships/hyperlink" Target="https://www.fablabs.io/labs/makerspacecmrit" TargetMode="External"/><Relationship Id="rId63" Type="http://schemas.openxmlformats.org/officeDocument/2006/relationships/hyperlink" Target="https://www.fablabs.io/labs/gharbiyafablab" TargetMode="External"/><Relationship Id="rId68" Type="http://schemas.openxmlformats.org/officeDocument/2006/relationships/hyperlink" Target="https://www.fablabs.io/labs/decodefablab" TargetMode="External"/><Relationship Id="rId7" Type="http://schemas.openxmlformats.org/officeDocument/2006/relationships/hyperlink" Target="https://www.fablabs.io/labs/fablabchandigarh" TargetMode="External"/><Relationship Id="rId71" Type="http://schemas.openxmlformats.org/officeDocument/2006/relationships/printerSettings" Target="../printerSettings/printerSettings1.bin"/><Relationship Id="rId2" Type="http://schemas.openxmlformats.org/officeDocument/2006/relationships/hyperlink" Target="https://www.fablabs.io/labs/fablabwinam" TargetMode="External"/><Relationship Id="rId16" Type="http://schemas.openxmlformats.org/officeDocument/2006/relationships/hyperlink" Target="mailto:lorenzo.eight@gmail.com" TargetMode="External"/><Relationship Id="rId29" Type="http://schemas.openxmlformats.org/officeDocument/2006/relationships/hyperlink" Target="mailto:fablab@ccit.hn" TargetMode="External"/><Relationship Id="rId11" Type="http://schemas.openxmlformats.org/officeDocument/2006/relationships/hyperlink" Target="mailto:annie.ferlatte@communautique.quebec" TargetMode="External"/><Relationship Id="rId24" Type="http://schemas.openxmlformats.org/officeDocument/2006/relationships/hyperlink" Target="mailto:mejzlik@jic.cz" TargetMode="External"/><Relationship Id="rId32" Type="http://schemas.openxmlformats.org/officeDocument/2006/relationships/hyperlink" Target="http://www.luzin.net/" TargetMode="External"/><Relationship Id="rId37" Type="http://schemas.openxmlformats.org/officeDocument/2006/relationships/hyperlink" Target="mailto:lukas@comaking.space" TargetMode="External"/><Relationship Id="rId40" Type="http://schemas.openxmlformats.org/officeDocument/2006/relationships/hyperlink" Target="mailto:info@wedofablab.it" TargetMode="External"/><Relationship Id="rId45" Type="http://schemas.openxmlformats.org/officeDocument/2006/relationships/hyperlink" Target="https://fablabs.io/fablabmindanao" TargetMode="External"/><Relationship Id="rId53" Type="http://schemas.openxmlformats.org/officeDocument/2006/relationships/hyperlink" Target="https://www.fablabs.io/labs/makersasylum" TargetMode="External"/><Relationship Id="rId58" Type="http://schemas.openxmlformats.org/officeDocument/2006/relationships/hyperlink" Target="https://www.fablabs.io/labs/fablabnewcairo" TargetMode="External"/><Relationship Id="rId66" Type="http://schemas.openxmlformats.org/officeDocument/2006/relationships/hyperlink" Target="https://www.fablabs.io/labs/stemAssuitfablab" TargetMode="External"/><Relationship Id="rId5" Type="http://schemas.openxmlformats.org/officeDocument/2006/relationships/hyperlink" Target="https://www.fablabs.io/labs/comakingspace" TargetMode="External"/><Relationship Id="rId15" Type="http://schemas.openxmlformats.org/officeDocument/2006/relationships/hyperlink" Target="mailto:rachel.berthiaume@cegeprdl.ca" TargetMode="External"/><Relationship Id="rId23" Type="http://schemas.openxmlformats.org/officeDocument/2006/relationships/hyperlink" Target="mailto:fablabcuenca@gmail.com" TargetMode="External"/><Relationship Id="rId28" Type="http://schemas.openxmlformats.org/officeDocument/2006/relationships/hyperlink" Target="mailto:zeynep.aykul@innomate.co" TargetMode="External"/><Relationship Id="rId36" Type="http://schemas.openxmlformats.org/officeDocument/2006/relationships/hyperlink" Target="mailto:samuel@fablabjrz.org" TargetMode="External"/><Relationship Id="rId49" Type="http://schemas.openxmlformats.org/officeDocument/2006/relationships/hyperlink" Target="https://www.fablabs.io/labs/bsdufablab" TargetMode="External"/><Relationship Id="rId57" Type="http://schemas.openxmlformats.org/officeDocument/2006/relationships/hyperlink" Target="http://www.makan.com.ly/" TargetMode="External"/><Relationship Id="rId61" Type="http://schemas.openxmlformats.org/officeDocument/2006/relationships/hyperlink" Target="https://www.fablabs.io/users/ibtehalmohamed" TargetMode="External"/><Relationship Id="rId10" Type="http://schemas.openxmlformats.org/officeDocument/2006/relationships/hyperlink" Target="http://decreatievestem.be/" TargetMode="External"/><Relationship Id="rId19" Type="http://schemas.openxmlformats.org/officeDocument/2006/relationships/hyperlink" Target="mailto:wendy@fabfolk.com" TargetMode="External"/><Relationship Id="rId31" Type="http://schemas.openxmlformats.org/officeDocument/2006/relationships/hyperlink" Target="mailto:pvdh@sofos.nl" TargetMode="External"/><Relationship Id="rId44" Type="http://schemas.openxmlformats.org/officeDocument/2006/relationships/hyperlink" Target="https://fablabs.io/labs/opendot" TargetMode="External"/><Relationship Id="rId52" Type="http://schemas.openxmlformats.org/officeDocument/2006/relationships/hyperlink" Target="https://www.fablabs.io/labs/ShanghaiFablab" TargetMode="External"/><Relationship Id="rId60" Type="http://schemas.openxmlformats.org/officeDocument/2006/relationships/hyperlink" Target="https://www.fablabs.io/users/fablabsohag" TargetMode="External"/><Relationship Id="rId65" Type="http://schemas.openxmlformats.org/officeDocument/2006/relationships/hyperlink" Target="mailto:makerspace@cmrit.ac.in" TargetMode="External"/><Relationship Id="rId73" Type="http://schemas.openxmlformats.org/officeDocument/2006/relationships/comments" Target="../comments1.xml"/><Relationship Id="rId4" Type="http://schemas.openxmlformats.org/officeDocument/2006/relationships/hyperlink" Target="https://www.fablabs.io/labs/fablabjuarez" TargetMode="External"/><Relationship Id="rId9" Type="http://schemas.openxmlformats.org/officeDocument/2006/relationships/hyperlink" Target="https://www.fablabs.io/labs/vigyanashram" TargetMode="External"/><Relationship Id="rId14" Type="http://schemas.openxmlformats.org/officeDocument/2006/relationships/hyperlink" Target="mailto:remy.ducros@icam.fr" TargetMode="External"/><Relationship Id="rId22" Type="http://schemas.openxmlformats.org/officeDocument/2006/relationships/hyperlink" Target="mailto:fablab@healthhub-roden.nl" TargetMode="External"/><Relationship Id="rId27" Type="http://schemas.openxmlformats.org/officeDocument/2006/relationships/hyperlink" Target="mailto:oscargzzgzz@gmail.com" TargetMode="External"/><Relationship Id="rId30" Type="http://schemas.openxmlformats.org/officeDocument/2006/relationships/hyperlink" Target="mailto:fablab@uc.cl" TargetMode="External"/><Relationship Id="rId35" Type="http://schemas.openxmlformats.org/officeDocument/2006/relationships/hyperlink" Target="mailto:info@fablabamersfoort.nl" TargetMode="External"/><Relationship Id="rId43" Type="http://schemas.openxmlformats.org/officeDocument/2006/relationships/hyperlink" Target="https://www.fablabs.io/labs/senfablab" TargetMode="External"/><Relationship Id="rId48" Type="http://schemas.openxmlformats.org/officeDocument/2006/relationships/hyperlink" Target="https://fablabs.io/labs/fablabirbid" TargetMode="External"/><Relationship Id="rId56" Type="http://schemas.openxmlformats.org/officeDocument/2006/relationships/hyperlink" Target="https://www.fablabs.io/labs/workbenchprojects" TargetMode="External"/><Relationship Id="rId64" Type="http://schemas.openxmlformats.org/officeDocument/2006/relationships/hyperlink" Target="https://www.fablabs.io/labs/fablabonwheels" TargetMode="External"/><Relationship Id="rId69" Type="http://schemas.openxmlformats.org/officeDocument/2006/relationships/hyperlink" Target="https://fabbulle.tech/" TargetMode="External"/><Relationship Id="rId8" Type="http://schemas.openxmlformats.org/officeDocument/2006/relationships/hyperlink" Target="https://www.fablabs.io/labs/wedo" TargetMode="External"/><Relationship Id="rId51" Type="http://schemas.openxmlformats.org/officeDocument/2006/relationships/hyperlink" Target="http://www.coep.org.in/" TargetMode="External"/><Relationship Id="rId72" Type="http://schemas.openxmlformats.org/officeDocument/2006/relationships/vmlDrawing" Target="../drawings/vmlDrawing1.vml"/><Relationship Id="rId3" Type="http://schemas.openxmlformats.org/officeDocument/2006/relationships/hyperlink" Target="http://www.fablabamersfoort.nl/" TargetMode="External"/><Relationship Id="rId12" Type="http://schemas.openxmlformats.org/officeDocument/2006/relationships/hyperlink" Target="mailto:rboujawdeh@berytech.org" TargetMode="External"/><Relationship Id="rId17" Type="http://schemas.openxmlformats.org/officeDocument/2006/relationships/hyperlink" Target="mailto:c.perasse@gmail.com" TargetMode="External"/><Relationship Id="rId25" Type="http://schemas.openxmlformats.org/officeDocument/2006/relationships/hyperlink" Target="mailto:oscar@fablabyucatan.org" TargetMode="External"/><Relationship Id="rId33" Type="http://schemas.openxmlformats.org/officeDocument/2006/relationships/hyperlink" Target="mailto:alessandra@fablabbcn.org" TargetMode="External"/><Relationship Id="rId38" Type="http://schemas.openxmlformats.org/officeDocument/2006/relationships/hyperlink" Target="mailto:romain@fabacademy.org" TargetMode="External"/><Relationship Id="rId46" Type="http://schemas.openxmlformats.org/officeDocument/2006/relationships/hyperlink" Target="https://www.fablabs.io/labs/fablabnagpur" TargetMode="External"/><Relationship Id="rId59" Type="http://schemas.openxmlformats.org/officeDocument/2006/relationships/hyperlink" Target="https://www.fablabs.io/labs/fablabminya" TargetMode="External"/><Relationship Id="rId67" Type="http://schemas.openxmlformats.org/officeDocument/2006/relationships/hyperlink" Target="https://www.fablabs.io/labs/fablabmuseebombardier" TargetMode="External"/><Relationship Id="rId20" Type="http://schemas.openxmlformats.org/officeDocument/2006/relationships/hyperlink" Target="mailto:wskaman@mit.edu" TargetMode="External"/><Relationship Id="rId41" Type="http://schemas.openxmlformats.org/officeDocument/2006/relationships/hyperlink" Target="mailto:vapabal@gmail.com" TargetMode="External"/><Relationship Id="rId54" Type="http://schemas.openxmlformats.org/officeDocument/2006/relationships/hyperlink" Target="https://www.fablabs.io/labs/fablabcaen" TargetMode="External"/><Relationship Id="rId62" Type="http://schemas.openxmlformats.org/officeDocument/2006/relationships/hyperlink" Target="https://www.fablabs.io/labs/fablabfayoum" TargetMode="External"/><Relationship Id="rId70" Type="http://schemas.openxmlformats.org/officeDocument/2006/relationships/hyperlink" Target="https://fablabs.io/labs/fablabtaipei" TargetMode="External"/><Relationship Id="rId1" Type="http://schemas.openxmlformats.org/officeDocument/2006/relationships/hyperlink" Target="https://www.fablabs.io/labs/fablabbcn" TargetMode="External"/><Relationship Id="rId6" Type="http://schemas.openxmlformats.org/officeDocument/2006/relationships/hyperlink" Target="http://fablabdigiscope.gitlab.io/"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59"/>
  <sheetViews>
    <sheetView tabSelected="1" workbookViewId="0">
      <pane ySplit="1" topLeftCell="A26" activePane="bottomLeft" state="frozen"/>
      <selection activeCell="C1" sqref="C1"/>
      <selection pane="bottomLeft" activeCell="D59" sqref="D59"/>
    </sheetView>
  </sheetViews>
  <sheetFormatPr defaultRowHeight="12.75" x14ac:dyDescent="0.2"/>
  <cols>
    <col min="1" max="1" width="18.28515625" style="8" customWidth="1"/>
    <col min="2" max="2" width="27.140625" customWidth="1"/>
    <col min="3" max="3" width="18.28515625" customWidth="1"/>
    <col min="4" max="4" width="27" customWidth="1"/>
    <col min="5" max="5" width="27.5703125" customWidth="1"/>
    <col min="6" max="6" width="39.28515625" customWidth="1"/>
    <col min="9" max="25" width="7" style="3" customWidth="1"/>
    <col min="26" max="26" width="20" style="7" customWidth="1"/>
  </cols>
  <sheetData>
    <row r="1" spans="1:27" s="18" customFormat="1" ht="63.75" x14ac:dyDescent="0.2">
      <c r="A1" s="17" t="s">
        <v>0</v>
      </c>
      <c r="B1" s="18" t="s">
        <v>1</v>
      </c>
      <c r="C1" s="18" t="s">
        <v>2</v>
      </c>
      <c r="D1" s="18" t="s">
        <v>3</v>
      </c>
      <c r="E1" s="18" t="s">
        <v>4</v>
      </c>
      <c r="F1" s="18" t="s">
        <v>5</v>
      </c>
      <c r="G1" s="18" t="s">
        <v>6</v>
      </c>
      <c r="H1" s="18" t="s">
        <v>7</v>
      </c>
      <c r="I1" s="32" t="s">
        <v>324</v>
      </c>
      <c r="J1" s="19" t="s">
        <v>325</v>
      </c>
      <c r="K1" s="19" t="s">
        <v>326</v>
      </c>
      <c r="L1" s="19" t="s">
        <v>327</v>
      </c>
      <c r="M1" s="19" t="s">
        <v>328</v>
      </c>
      <c r="N1" s="19" t="s">
        <v>329</v>
      </c>
      <c r="O1" s="19" t="s">
        <v>330</v>
      </c>
      <c r="P1" s="19" t="s">
        <v>331</v>
      </c>
      <c r="Q1" s="19" t="s">
        <v>332</v>
      </c>
      <c r="R1" s="19" t="s">
        <v>333</v>
      </c>
      <c r="S1" s="19" t="s">
        <v>334</v>
      </c>
      <c r="T1" s="19" t="s">
        <v>335</v>
      </c>
      <c r="U1" s="19" t="s">
        <v>336</v>
      </c>
      <c r="V1" s="19" t="s">
        <v>337</v>
      </c>
      <c r="W1" s="19" t="s">
        <v>338</v>
      </c>
      <c r="X1" s="19" t="s">
        <v>339</v>
      </c>
      <c r="Y1" s="19" t="s">
        <v>340</v>
      </c>
      <c r="Z1" s="20" t="s">
        <v>69</v>
      </c>
      <c r="AA1" s="18" t="s">
        <v>68</v>
      </c>
    </row>
    <row r="2" spans="1:27" x14ac:dyDescent="0.2">
      <c r="A2" s="8">
        <v>43301</v>
      </c>
      <c r="B2" s="5" t="s">
        <v>70</v>
      </c>
      <c r="C2" s="4" t="s">
        <v>117</v>
      </c>
      <c r="D2" s="12" t="s">
        <v>154</v>
      </c>
      <c r="E2" s="10" t="s">
        <v>11</v>
      </c>
      <c r="F2" s="4" t="s">
        <v>71</v>
      </c>
      <c r="G2" t="s">
        <v>114</v>
      </c>
      <c r="I2" s="6" t="s">
        <v>72</v>
      </c>
      <c r="J2" s="6"/>
      <c r="K2" s="6"/>
      <c r="L2" s="6" t="s">
        <v>72</v>
      </c>
      <c r="M2" s="6" t="s">
        <v>72</v>
      </c>
      <c r="N2" s="6"/>
      <c r="O2" s="6" t="s">
        <v>72</v>
      </c>
      <c r="P2" s="6"/>
      <c r="Q2" s="6"/>
      <c r="R2" s="6"/>
      <c r="S2" s="6"/>
      <c r="T2" s="6"/>
      <c r="U2" s="6"/>
      <c r="V2" s="6"/>
      <c r="W2" s="6"/>
      <c r="X2" s="6"/>
      <c r="Y2" s="6"/>
      <c r="Z2" s="7" t="str">
        <f t="shared" ref="Z2:Z44" si="0">"SDG"&amp;
IF(I2="x","-01","")&amp;
IF(J2="x","-02","")&amp;
IF(K2="x","-03","")&amp;
IF(L2="x","-04","")&amp;
IF(M2="x","-05","")&amp;
IF(N2="x","-06","")&amp;
IF(O2="x","-07","")&amp;
IF(P2="x","-08","")&amp;
IF(Q2="x","-09","")&amp;
IF(R2="x","-10","")&amp;
IF(S2="x","-11","")&amp;
IF(T2="x","-12","")&amp;
IF(U2="x","-13","")&amp;
IF(V2="x","-14","")&amp;
IF(W2="x","-15","")&amp;
IF(X2="x","-16","")&amp;
IF(Y2="x","-17","")&amp;""</f>
        <v>SDG-01-04-05-07</v>
      </c>
      <c r="AA2" t="str">
        <f t="shared" ref="AA2:AA44" si="1">IF(LEN(H2)=0,"orange","green")</f>
        <v>orange</v>
      </c>
    </row>
    <row r="3" spans="1:27" x14ac:dyDescent="0.2">
      <c r="A3" s="8">
        <v>43301</v>
      </c>
      <c r="B3" s="5" t="s">
        <v>73</v>
      </c>
      <c r="C3" s="4" t="s">
        <v>118</v>
      </c>
      <c r="D3" s="12" t="s">
        <v>155</v>
      </c>
      <c r="E3" s="10" t="s">
        <v>140</v>
      </c>
      <c r="F3" s="4" t="s">
        <v>74</v>
      </c>
      <c r="G3" t="s">
        <v>114</v>
      </c>
      <c r="I3" s="6"/>
      <c r="J3" s="6" t="s">
        <v>72</v>
      </c>
      <c r="K3" s="6"/>
      <c r="L3" s="6"/>
      <c r="M3" s="6"/>
      <c r="N3" s="6" t="s">
        <v>72</v>
      </c>
      <c r="O3" s="6"/>
      <c r="P3" s="6"/>
      <c r="Q3" s="6" t="s">
        <v>72</v>
      </c>
      <c r="R3" s="6"/>
      <c r="S3" s="6"/>
      <c r="T3" s="6"/>
      <c r="U3" s="6"/>
      <c r="V3" s="6" t="s">
        <v>72</v>
      </c>
      <c r="W3" s="6"/>
      <c r="X3" s="6"/>
      <c r="Y3" s="6"/>
      <c r="Z3" s="7" t="str">
        <f t="shared" si="0"/>
        <v>SDG-02-06-09-14</v>
      </c>
      <c r="AA3" t="str">
        <f t="shared" si="1"/>
        <v>orange</v>
      </c>
    </row>
    <row r="4" spans="1:27" x14ac:dyDescent="0.2">
      <c r="A4" s="8">
        <v>43301</v>
      </c>
      <c r="B4" s="5" t="s">
        <v>75</v>
      </c>
      <c r="C4" s="4" t="s">
        <v>119</v>
      </c>
      <c r="D4" s="12" t="s">
        <v>156</v>
      </c>
      <c r="E4" s="10" t="s">
        <v>42</v>
      </c>
      <c r="F4" s="4" t="s">
        <v>76</v>
      </c>
      <c r="G4" t="s">
        <v>114</v>
      </c>
      <c r="I4" s="6"/>
      <c r="J4" s="6"/>
      <c r="K4" s="6" t="s">
        <v>72</v>
      </c>
      <c r="L4" s="6" t="s">
        <v>72</v>
      </c>
      <c r="M4" s="6"/>
      <c r="N4" s="6"/>
      <c r="O4" s="6"/>
      <c r="P4" s="6"/>
      <c r="Q4" s="6"/>
      <c r="R4" s="6"/>
      <c r="S4" s="6"/>
      <c r="T4" s="6" t="s">
        <v>72</v>
      </c>
      <c r="U4" s="6"/>
      <c r="V4" s="6"/>
      <c r="W4" s="6"/>
      <c r="X4" s="6"/>
      <c r="Y4" s="6"/>
      <c r="Z4" s="7" t="str">
        <f t="shared" si="0"/>
        <v>SDG-03-04-12</v>
      </c>
      <c r="AA4" t="str">
        <f t="shared" si="1"/>
        <v>orange</v>
      </c>
    </row>
    <row r="5" spans="1:27" x14ac:dyDescent="0.2">
      <c r="A5" s="8">
        <v>43301</v>
      </c>
      <c r="B5" s="5" t="s">
        <v>77</v>
      </c>
      <c r="C5" s="4" t="s">
        <v>120</v>
      </c>
      <c r="D5" s="12" t="s">
        <v>157</v>
      </c>
      <c r="E5" s="10" t="s">
        <v>24</v>
      </c>
      <c r="F5" s="4" t="s">
        <v>78</v>
      </c>
      <c r="G5" t="s">
        <v>114</v>
      </c>
      <c r="I5" s="6"/>
      <c r="J5" s="6"/>
      <c r="K5" s="6" t="s">
        <v>72</v>
      </c>
      <c r="L5" s="6" t="s">
        <v>72</v>
      </c>
      <c r="M5" s="6"/>
      <c r="N5" s="6"/>
      <c r="O5" s="6"/>
      <c r="P5" s="6"/>
      <c r="Q5" s="6"/>
      <c r="R5" s="6"/>
      <c r="S5" s="6"/>
      <c r="T5" s="6"/>
      <c r="U5" s="6"/>
      <c r="V5" s="6"/>
      <c r="W5" s="6" t="s">
        <v>72</v>
      </c>
      <c r="X5" s="6"/>
      <c r="Y5" s="6" t="s">
        <v>72</v>
      </c>
      <c r="Z5" s="7" t="str">
        <f t="shared" si="0"/>
        <v>SDG-03-04-15-17</v>
      </c>
      <c r="AA5" t="str">
        <f t="shared" si="1"/>
        <v>orange</v>
      </c>
    </row>
    <row r="6" spans="1:27" x14ac:dyDescent="0.2">
      <c r="A6" s="8">
        <v>43301</v>
      </c>
      <c r="B6" s="5" t="s">
        <v>79</v>
      </c>
      <c r="C6" s="4" t="s">
        <v>121</v>
      </c>
      <c r="D6" s="12" t="s">
        <v>158</v>
      </c>
      <c r="E6" s="10" t="s">
        <v>42</v>
      </c>
      <c r="F6" s="4" t="s">
        <v>80</v>
      </c>
      <c r="G6" t="s">
        <v>114</v>
      </c>
      <c r="I6" s="6"/>
      <c r="J6" s="6"/>
      <c r="K6" s="6"/>
      <c r="L6" s="6" t="s">
        <v>72</v>
      </c>
      <c r="M6" s="6"/>
      <c r="N6" s="6"/>
      <c r="O6" s="6"/>
      <c r="P6" s="6"/>
      <c r="Q6" s="6"/>
      <c r="R6" s="6"/>
      <c r="S6" s="6"/>
      <c r="T6" s="6"/>
      <c r="U6" s="6"/>
      <c r="V6" s="6"/>
      <c r="W6" s="6"/>
      <c r="X6" s="6"/>
      <c r="Y6" s="6"/>
      <c r="Z6" s="7" t="str">
        <f t="shared" si="0"/>
        <v>SDG-04</v>
      </c>
      <c r="AA6" t="str">
        <f t="shared" si="1"/>
        <v>orange</v>
      </c>
    </row>
    <row r="7" spans="1:27" x14ac:dyDescent="0.2">
      <c r="A7" s="8">
        <v>43301</v>
      </c>
      <c r="B7" s="5" t="s">
        <v>81</v>
      </c>
      <c r="C7" s="4" t="s">
        <v>122</v>
      </c>
      <c r="D7" s="12" t="s">
        <v>159</v>
      </c>
      <c r="E7" s="10" t="s">
        <v>141</v>
      </c>
      <c r="F7" s="4" t="s">
        <v>82</v>
      </c>
      <c r="G7" t="s">
        <v>114</v>
      </c>
      <c r="I7" s="6"/>
      <c r="J7" s="6"/>
      <c r="K7" s="6"/>
      <c r="L7" s="6" t="s">
        <v>72</v>
      </c>
      <c r="M7" s="6" t="s">
        <v>72</v>
      </c>
      <c r="N7" s="6"/>
      <c r="O7" s="6"/>
      <c r="P7" s="6" t="s">
        <v>72</v>
      </c>
      <c r="Q7" s="6" t="s">
        <v>72</v>
      </c>
      <c r="R7" s="6"/>
      <c r="S7" s="6"/>
      <c r="T7" s="6"/>
      <c r="U7" s="6"/>
      <c r="V7" s="6"/>
      <c r="W7" s="6"/>
      <c r="X7" s="6"/>
      <c r="Y7" s="6"/>
      <c r="Z7" s="7" t="str">
        <f t="shared" si="0"/>
        <v>SDG-04-05-08-09</v>
      </c>
      <c r="AA7" t="str">
        <f t="shared" si="1"/>
        <v>orange</v>
      </c>
    </row>
    <row r="8" spans="1:27" x14ac:dyDescent="0.2">
      <c r="A8" s="8">
        <v>43301</v>
      </c>
      <c r="B8" s="5" t="s">
        <v>83</v>
      </c>
      <c r="C8" s="4" t="s">
        <v>123</v>
      </c>
      <c r="D8" s="12" t="s">
        <v>160</v>
      </c>
      <c r="E8" s="10" t="s">
        <v>142</v>
      </c>
      <c r="F8" s="4" t="s">
        <v>84</v>
      </c>
      <c r="G8" t="s">
        <v>114</v>
      </c>
      <c r="I8" s="6"/>
      <c r="J8" s="6"/>
      <c r="K8" s="6"/>
      <c r="L8" s="6" t="s">
        <v>72</v>
      </c>
      <c r="M8" s="6" t="s">
        <v>72</v>
      </c>
      <c r="N8" s="6"/>
      <c r="O8" s="6"/>
      <c r="P8" s="6"/>
      <c r="Q8" s="6"/>
      <c r="R8" s="6" t="s">
        <v>72</v>
      </c>
      <c r="S8" s="6"/>
      <c r="T8" s="6" t="s">
        <v>72</v>
      </c>
      <c r="U8" s="6"/>
      <c r="V8" s="6"/>
      <c r="W8" s="6"/>
      <c r="X8" s="6"/>
      <c r="Y8" s="6"/>
      <c r="Z8" s="7" t="str">
        <f t="shared" si="0"/>
        <v>SDG-04-05-10-12</v>
      </c>
      <c r="AA8" t="str">
        <f t="shared" si="1"/>
        <v>orange</v>
      </c>
    </row>
    <row r="9" spans="1:27" x14ac:dyDescent="0.2">
      <c r="A9" s="8">
        <v>43301</v>
      </c>
      <c r="B9" s="5" t="s">
        <v>85</v>
      </c>
      <c r="C9" s="4" t="s">
        <v>124</v>
      </c>
      <c r="D9" s="12" t="s">
        <v>161</v>
      </c>
      <c r="E9" s="10" t="s">
        <v>143</v>
      </c>
      <c r="F9" s="4" t="s">
        <v>86</v>
      </c>
      <c r="G9" t="s">
        <v>114</v>
      </c>
      <c r="I9" s="6"/>
      <c r="J9" s="6"/>
      <c r="K9" s="6"/>
      <c r="L9" s="6" t="s">
        <v>72</v>
      </c>
      <c r="M9" s="6" t="s">
        <v>72</v>
      </c>
      <c r="N9" s="6"/>
      <c r="O9" s="6"/>
      <c r="P9" s="6"/>
      <c r="Q9" s="6"/>
      <c r="R9" s="6"/>
      <c r="S9" s="6"/>
      <c r="T9" s="6" t="s">
        <v>72</v>
      </c>
      <c r="U9" s="6"/>
      <c r="V9" s="6"/>
      <c r="W9" s="6"/>
      <c r="X9" s="6"/>
      <c r="Y9" s="6"/>
      <c r="Z9" s="7" t="str">
        <f t="shared" si="0"/>
        <v>SDG-04-05-12</v>
      </c>
      <c r="AA9" t="str">
        <f t="shared" si="1"/>
        <v>orange</v>
      </c>
    </row>
    <row r="10" spans="1:27" x14ac:dyDescent="0.2">
      <c r="A10" s="8">
        <v>43301</v>
      </c>
      <c r="B10" s="5" t="s">
        <v>87</v>
      </c>
      <c r="C10" s="4" t="s">
        <v>125</v>
      </c>
      <c r="D10" s="12" t="s">
        <v>162</v>
      </c>
      <c r="E10" s="10" t="s">
        <v>144</v>
      </c>
      <c r="F10" s="4" t="s">
        <v>88</v>
      </c>
      <c r="G10" t="s">
        <v>114</v>
      </c>
      <c r="I10" s="6"/>
      <c r="J10" s="6"/>
      <c r="K10" s="6"/>
      <c r="L10" s="6" t="s">
        <v>72</v>
      </c>
      <c r="M10" s="6" t="s">
        <v>72</v>
      </c>
      <c r="N10" s="6"/>
      <c r="O10" s="6"/>
      <c r="P10" s="6"/>
      <c r="Q10" s="6"/>
      <c r="R10" s="6"/>
      <c r="S10" s="6"/>
      <c r="T10" s="6"/>
      <c r="U10" s="6"/>
      <c r="V10" s="6"/>
      <c r="W10" s="6" t="s">
        <v>72</v>
      </c>
      <c r="X10" s="6"/>
      <c r="Y10" s="6" t="s">
        <v>72</v>
      </c>
      <c r="Z10" s="7" t="str">
        <f t="shared" si="0"/>
        <v>SDG-04-05-15-17</v>
      </c>
      <c r="AA10" t="str">
        <f t="shared" si="1"/>
        <v>orange</v>
      </c>
    </row>
    <row r="11" spans="1:27" x14ac:dyDescent="0.2">
      <c r="A11" s="8">
        <v>43301</v>
      </c>
      <c r="B11" s="5" t="s">
        <v>89</v>
      </c>
      <c r="C11" s="4" t="s">
        <v>126</v>
      </c>
      <c r="D11" s="12" t="s">
        <v>163</v>
      </c>
      <c r="E11" s="10" t="s">
        <v>42</v>
      </c>
      <c r="F11" s="4" t="s">
        <v>90</v>
      </c>
      <c r="G11" t="s">
        <v>114</v>
      </c>
      <c r="I11" s="6"/>
      <c r="J11" s="6"/>
      <c r="K11" s="6"/>
      <c r="L11" s="6" t="s">
        <v>72</v>
      </c>
      <c r="M11" s="6"/>
      <c r="N11" s="6"/>
      <c r="O11" s="6" t="s">
        <v>72</v>
      </c>
      <c r="P11" s="6"/>
      <c r="Q11" s="6"/>
      <c r="R11" s="6" t="s">
        <v>72</v>
      </c>
      <c r="S11" s="6"/>
      <c r="T11" s="6" t="s">
        <v>72</v>
      </c>
      <c r="U11" s="6"/>
      <c r="V11" s="6"/>
      <c r="W11" s="6"/>
      <c r="X11" s="6"/>
      <c r="Y11" s="6"/>
      <c r="Z11" s="7" t="str">
        <f t="shared" si="0"/>
        <v>SDG-04-07-10-12</v>
      </c>
      <c r="AA11" t="str">
        <f t="shared" si="1"/>
        <v>orange</v>
      </c>
    </row>
    <row r="12" spans="1:27" x14ac:dyDescent="0.2">
      <c r="A12" s="8">
        <v>43301</v>
      </c>
      <c r="B12" s="5" t="s">
        <v>91</v>
      </c>
      <c r="C12" s="4" t="s">
        <v>127</v>
      </c>
      <c r="D12" s="12" t="s">
        <v>164</v>
      </c>
      <c r="E12" s="10" t="s">
        <v>145</v>
      </c>
      <c r="F12" s="4" t="s">
        <v>92</v>
      </c>
      <c r="G12" t="s">
        <v>114</v>
      </c>
      <c r="I12" s="6"/>
      <c r="J12" s="6"/>
      <c r="K12" s="6"/>
      <c r="L12" s="6" t="s">
        <v>72</v>
      </c>
      <c r="M12" s="6"/>
      <c r="N12" s="6"/>
      <c r="O12" s="6"/>
      <c r="P12" s="6" t="s">
        <v>72</v>
      </c>
      <c r="Q12" s="6" t="s">
        <v>72</v>
      </c>
      <c r="R12" s="6"/>
      <c r="S12" s="6"/>
      <c r="T12" s="6"/>
      <c r="U12" s="6"/>
      <c r="V12" s="6"/>
      <c r="W12" s="6"/>
      <c r="X12" s="6"/>
      <c r="Y12" s="6"/>
      <c r="Z12" s="7" t="str">
        <f t="shared" si="0"/>
        <v>SDG-04-08-09</v>
      </c>
      <c r="AA12" t="str">
        <f t="shared" si="1"/>
        <v>orange</v>
      </c>
    </row>
    <row r="13" spans="1:27" x14ac:dyDescent="0.2">
      <c r="A13" s="8">
        <v>43301</v>
      </c>
      <c r="B13" s="5" t="s">
        <v>93</v>
      </c>
      <c r="C13" s="4" t="s">
        <v>128</v>
      </c>
      <c r="D13" s="12" t="s">
        <v>165</v>
      </c>
      <c r="E13" s="10" t="s">
        <v>146</v>
      </c>
      <c r="F13" s="4" t="s">
        <v>94</v>
      </c>
      <c r="G13" t="s">
        <v>114</v>
      </c>
      <c r="I13" s="6"/>
      <c r="J13" s="6"/>
      <c r="K13" s="6"/>
      <c r="L13" s="6" t="s">
        <v>72</v>
      </c>
      <c r="M13" s="6"/>
      <c r="N13" s="6"/>
      <c r="O13" s="6"/>
      <c r="P13" s="6" t="s">
        <v>72</v>
      </c>
      <c r="Q13" s="6" t="s">
        <v>72</v>
      </c>
      <c r="R13" s="6" t="s">
        <v>72</v>
      </c>
      <c r="S13" s="6"/>
      <c r="T13" s="6"/>
      <c r="U13" s="6"/>
      <c r="V13" s="6"/>
      <c r="W13" s="6"/>
      <c r="X13" s="6"/>
      <c r="Y13" s="6"/>
      <c r="Z13" s="7" t="str">
        <f t="shared" si="0"/>
        <v>SDG-04-08-09-10</v>
      </c>
      <c r="AA13" t="str">
        <f t="shared" si="1"/>
        <v>orange</v>
      </c>
    </row>
    <row r="14" spans="1:27" x14ac:dyDescent="0.2">
      <c r="A14" s="8">
        <v>43301</v>
      </c>
      <c r="B14" s="5" t="s">
        <v>95</v>
      </c>
      <c r="C14" s="4" t="s">
        <v>130</v>
      </c>
      <c r="D14" s="12" t="s">
        <v>166</v>
      </c>
      <c r="E14" s="10" t="s">
        <v>148</v>
      </c>
      <c r="F14" s="4" t="s">
        <v>96</v>
      </c>
      <c r="G14" t="s">
        <v>114</v>
      </c>
      <c r="I14" s="6"/>
      <c r="J14" s="6"/>
      <c r="K14" s="6"/>
      <c r="L14" s="6" t="s">
        <v>72</v>
      </c>
      <c r="M14" s="6"/>
      <c r="N14" s="6"/>
      <c r="O14" s="6"/>
      <c r="P14" s="6" t="s">
        <v>72</v>
      </c>
      <c r="Q14" s="6" t="s">
        <v>72</v>
      </c>
      <c r="R14" s="6"/>
      <c r="S14" s="6" t="s">
        <v>72</v>
      </c>
      <c r="T14" s="6"/>
      <c r="U14" s="6"/>
      <c r="V14" s="6"/>
      <c r="W14" s="6"/>
      <c r="X14" s="6"/>
      <c r="Y14" s="6"/>
      <c r="Z14" s="7" t="str">
        <f t="shared" si="0"/>
        <v>SDG-04-08-09-11</v>
      </c>
      <c r="AA14" t="str">
        <f t="shared" si="1"/>
        <v>orange</v>
      </c>
    </row>
    <row r="15" spans="1:27" x14ac:dyDescent="0.2">
      <c r="A15" s="8">
        <v>43301</v>
      </c>
      <c r="B15" s="5" t="s">
        <v>97</v>
      </c>
      <c r="C15" s="4" t="s">
        <v>131</v>
      </c>
      <c r="D15" s="12" t="s">
        <v>167</v>
      </c>
      <c r="E15" s="10" t="s">
        <v>149</v>
      </c>
      <c r="F15" s="4" t="s">
        <v>98</v>
      </c>
      <c r="G15" t="s">
        <v>114</v>
      </c>
      <c r="I15" s="6"/>
      <c r="J15" s="6"/>
      <c r="K15" s="6"/>
      <c r="L15" s="6" t="s">
        <v>72</v>
      </c>
      <c r="M15" s="6"/>
      <c r="N15" s="6"/>
      <c r="O15" s="6"/>
      <c r="P15" s="6" t="s">
        <v>72</v>
      </c>
      <c r="Q15" s="6" t="s">
        <v>72</v>
      </c>
      <c r="R15" s="6"/>
      <c r="S15" s="6"/>
      <c r="T15" s="6"/>
      <c r="U15" s="6"/>
      <c r="V15" s="6"/>
      <c r="W15" s="6"/>
      <c r="X15" s="6"/>
      <c r="Y15" s="6" t="s">
        <v>72</v>
      </c>
      <c r="Z15" s="7" t="str">
        <f t="shared" si="0"/>
        <v>SDG-04-08-09-17</v>
      </c>
      <c r="AA15" t="str">
        <f t="shared" si="1"/>
        <v>orange</v>
      </c>
    </row>
    <row r="16" spans="1:27" x14ac:dyDescent="0.2">
      <c r="A16" s="8">
        <v>43301</v>
      </c>
      <c r="B16" s="5" t="s">
        <v>99</v>
      </c>
      <c r="C16" s="4" t="s">
        <v>132</v>
      </c>
      <c r="D16" s="4" t="s">
        <v>100</v>
      </c>
      <c r="E16" s="10" t="s">
        <v>150</v>
      </c>
      <c r="F16" s="4" t="s">
        <v>101</v>
      </c>
      <c r="G16" t="s">
        <v>114</v>
      </c>
      <c r="I16" s="6"/>
      <c r="J16" s="6"/>
      <c r="K16" s="6"/>
      <c r="L16" s="6" t="s">
        <v>72</v>
      </c>
      <c r="M16" s="6"/>
      <c r="N16" s="6"/>
      <c r="O16" s="6"/>
      <c r="P16" s="6" t="s">
        <v>72</v>
      </c>
      <c r="Q16" s="6" t="s">
        <v>72</v>
      </c>
      <c r="R16" s="6"/>
      <c r="S16" s="6"/>
      <c r="T16" s="6"/>
      <c r="U16" s="6"/>
      <c r="V16" s="6"/>
      <c r="W16" s="6"/>
      <c r="X16" s="6"/>
      <c r="Y16" s="6" t="s">
        <v>72</v>
      </c>
      <c r="Z16" s="7" t="str">
        <f t="shared" si="0"/>
        <v>SDG-04-08-09-17</v>
      </c>
      <c r="AA16" t="str">
        <f t="shared" si="1"/>
        <v>orange</v>
      </c>
    </row>
    <row r="17" spans="1:27" x14ac:dyDescent="0.2">
      <c r="A17" s="24">
        <v>43301</v>
      </c>
      <c r="B17" s="25" t="s">
        <v>102</v>
      </c>
      <c r="C17" s="27" t="s">
        <v>133</v>
      </c>
      <c r="D17" s="27" t="s">
        <v>103</v>
      </c>
      <c r="E17" s="21" t="s">
        <v>151</v>
      </c>
      <c r="F17" s="27" t="s">
        <v>104</v>
      </c>
      <c r="G17" s="29" t="s">
        <v>114</v>
      </c>
      <c r="H17" s="29"/>
      <c r="I17" s="6"/>
      <c r="J17" s="6"/>
      <c r="K17" s="6"/>
      <c r="L17" s="6" t="s">
        <v>72</v>
      </c>
      <c r="M17" s="6"/>
      <c r="N17" s="6"/>
      <c r="O17" s="6"/>
      <c r="P17" s="6"/>
      <c r="Q17" s="6" t="s">
        <v>72</v>
      </c>
      <c r="R17" s="6"/>
      <c r="S17" s="6" t="s">
        <v>72</v>
      </c>
      <c r="T17" s="6" t="s">
        <v>72</v>
      </c>
      <c r="U17" s="6"/>
      <c r="V17" s="6"/>
      <c r="W17" s="6"/>
      <c r="X17" s="6"/>
      <c r="Y17" s="6"/>
      <c r="Z17" s="7" t="str">
        <f t="shared" si="0"/>
        <v>SDG-04-09-11-12</v>
      </c>
      <c r="AA17" t="str">
        <f t="shared" si="1"/>
        <v>orange</v>
      </c>
    </row>
    <row r="18" spans="1:27" x14ac:dyDescent="0.2">
      <c r="A18" s="24">
        <v>43301</v>
      </c>
      <c r="B18" s="25" t="s">
        <v>105</v>
      </c>
      <c r="C18" s="27" t="s">
        <v>134</v>
      </c>
      <c r="D18" s="28" t="s">
        <v>168</v>
      </c>
      <c r="E18" s="21" t="s">
        <v>42</v>
      </c>
      <c r="F18" s="25" t="s">
        <v>106</v>
      </c>
      <c r="G18" s="21" t="s">
        <v>114</v>
      </c>
      <c r="H18" s="29"/>
      <c r="I18" s="6"/>
      <c r="J18" s="6"/>
      <c r="K18" s="6"/>
      <c r="L18" s="6" t="s">
        <v>72</v>
      </c>
      <c r="M18" s="6"/>
      <c r="N18" s="6"/>
      <c r="O18" s="6"/>
      <c r="P18" s="6"/>
      <c r="Q18" s="6" t="s">
        <v>72</v>
      </c>
      <c r="R18" s="6"/>
      <c r="S18" s="6" t="s">
        <v>72</v>
      </c>
      <c r="T18" s="6" t="s">
        <v>72</v>
      </c>
      <c r="U18" s="6"/>
      <c r="V18" s="6"/>
      <c r="W18" s="6"/>
      <c r="X18" s="6"/>
      <c r="Y18" s="6"/>
      <c r="Z18" s="7" t="str">
        <f t="shared" si="0"/>
        <v>SDG-04-09-11-12</v>
      </c>
      <c r="AA18" t="str">
        <f t="shared" si="1"/>
        <v>orange</v>
      </c>
    </row>
    <row r="19" spans="1:27" x14ac:dyDescent="0.2">
      <c r="A19" s="24">
        <v>43301</v>
      </c>
      <c r="B19" s="25" t="s">
        <v>107</v>
      </c>
      <c r="C19" s="27" t="s">
        <v>135</v>
      </c>
      <c r="D19" s="28" t="s">
        <v>169</v>
      </c>
      <c r="E19" s="21" t="s">
        <v>152</v>
      </c>
      <c r="F19" s="27" t="s">
        <v>108</v>
      </c>
      <c r="G19" s="29" t="s">
        <v>114</v>
      </c>
      <c r="H19" s="29"/>
      <c r="I19" s="6"/>
      <c r="J19" s="6"/>
      <c r="K19" s="6"/>
      <c r="L19" s="6" t="s">
        <v>72</v>
      </c>
      <c r="M19" s="6"/>
      <c r="N19" s="6"/>
      <c r="O19" s="6"/>
      <c r="P19" s="6"/>
      <c r="Q19" s="6"/>
      <c r="R19" s="6"/>
      <c r="S19" s="6" t="s">
        <v>72</v>
      </c>
      <c r="T19" s="6" t="s">
        <v>72</v>
      </c>
      <c r="U19" s="6"/>
      <c r="V19" s="6"/>
      <c r="W19" s="6"/>
      <c r="X19" s="6"/>
      <c r="Y19" s="6"/>
      <c r="Z19" s="7" t="str">
        <f t="shared" si="0"/>
        <v>SDG-04-11-12</v>
      </c>
      <c r="AA19" t="str">
        <f t="shared" si="1"/>
        <v>orange</v>
      </c>
    </row>
    <row r="20" spans="1:27" x14ac:dyDescent="0.2">
      <c r="A20" s="24">
        <v>43301</v>
      </c>
      <c r="B20" s="25" t="s">
        <v>110</v>
      </c>
      <c r="C20" s="27" t="s">
        <v>137</v>
      </c>
      <c r="D20" s="28" t="s">
        <v>170</v>
      </c>
      <c r="E20" s="21" t="s">
        <v>152</v>
      </c>
      <c r="F20" s="27" t="s">
        <v>111</v>
      </c>
      <c r="G20" s="29" t="s">
        <v>114</v>
      </c>
      <c r="H20" s="29"/>
      <c r="I20" s="6"/>
      <c r="J20" s="6"/>
      <c r="K20" s="6"/>
      <c r="L20" s="6" t="s">
        <v>72</v>
      </c>
      <c r="M20" s="6"/>
      <c r="N20" s="6"/>
      <c r="O20" s="6"/>
      <c r="P20" s="6"/>
      <c r="Q20" s="6"/>
      <c r="R20" s="6"/>
      <c r="S20" s="6"/>
      <c r="T20" s="6" t="s">
        <v>72</v>
      </c>
      <c r="U20" s="6"/>
      <c r="V20" s="6" t="s">
        <v>72</v>
      </c>
      <c r="W20" s="6"/>
      <c r="X20" s="6"/>
      <c r="Y20" s="6"/>
      <c r="Z20" s="7" t="str">
        <f t="shared" si="0"/>
        <v>SDG-04-12-14</v>
      </c>
      <c r="AA20" t="str">
        <f t="shared" si="1"/>
        <v>orange</v>
      </c>
    </row>
    <row r="21" spans="1:27" x14ac:dyDescent="0.2">
      <c r="A21" s="24">
        <v>43301</v>
      </c>
      <c r="B21" s="25" t="s">
        <v>112</v>
      </c>
      <c r="C21" s="27" t="s">
        <v>138</v>
      </c>
      <c r="D21" s="28" t="s">
        <v>171</v>
      </c>
      <c r="E21" s="21" t="s">
        <v>153</v>
      </c>
      <c r="F21" s="27" t="s">
        <v>113</v>
      </c>
      <c r="G21" s="29" t="s">
        <v>114</v>
      </c>
      <c r="H21" s="29"/>
      <c r="I21" s="6"/>
      <c r="J21" s="6"/>
      <c r="K21" s="6"/>
      <c r="L21" s="6" t="s">
        <v>72</v>
      </c>
      <c r="M21" s="6"/>
      <c r="N21" s="6"/>
      <c r="O21" s="6"/>
      <c r="P21" s="6"/>
      <c r="Q21" s="6"/>
      <c r="R21" s="6"/>
      <c r="S21" s="6"/>
      <c r="T21" s="6"/>
      <c r="U21" s="6"/>
      <c r="V21" s="6"/>
      <c r="W21" s="6"/>
      <c r="X21" s="6"/>
      <c r="Y21" s="6" t="s">
        <v>72</v>
      </c>
      <c r="Z21" s="7" t="str">
        <f t="shared" si="0"/>
        <v>SDG-04-17</v>
      </c>
      <c r="AA21" t="str">
        <f t="shared" si="1"/>
        <v>orange</v>
      </c>
    </row>
    <row r="22" spans="1:27" x14ac:dyDescent="0.2">
      <c r="A22" s="24">
        <v>43301</v>
      </c>
      <c r="B22" s="25" t="s">
        <v>115</v>
      </c>
      <c r="C22" s="27" t="s">
        <v>139</v>
      </c>
      <c r="D22" s="28" t="s">
        <v>172</v>
      </c>
      <c r="E22" s="29"/>
      <c r="F22" s="27" t="s">
        <v>116</v>
      </c>
      <c r="G22" s="29" t="s">
        <v>114</v>
      </c>
      <c r="H22" s="29"/>
      <c r="I22" s="6"/>
      <c r="J22" s="6"/>
      <c r="K22" s="6"/>
      <c r="L22" s="6"/>
      <c r="M22" s="6"/>
      <c r="N22" s="6"/>
      <c r="O22" s="6"/>
      <c r="P22" s="6" t="s">
        <v>72</v>
      </c>
      <c r="Q22" s="6" t="s">
        <v>72</v>
      </c>
      <c r="R22" s="6"/>
      <c r="S22" s="6" t="s">
        <v>72</v>
      </c>
      <c r="T22" s="6"/>
      <c r="U22" s="6"/>
      <c r="V22" s="6"/>
      <c r="W22" s="6"/>
      <c r="X22" s="6"/>
      <c r="Y22" s="6" t="s">
        <v>72</v>
      </c>
      <c r="Z22" s="7" t="str">
        <f t="shared" si="0"/>
        <v>SDG-08-09-11-17</v>
      </c>
      <c r="AA22" t="str">
        <f t="shared" si="1"/>
        <v>orange</v>
      </c>
    </row>
    <row r="23" spans="1:27" x14ac:dyDescent="0.2">
      <c r="A23" s="23">
        <v>43342.615377314811</v>
      </c>
      <c r="B23" s="22" t="s">
        <v>8</v>
      </c>
      <c r="C23" s="26" t="s">
        <v>9</v>
      </c>
      <c r="D23" s="26" t="s">
        <v>10</v>
      </c>
      <c r="E23" s="26" t="s">
        <v>11</v>
      </c>
      <c r="F23" s="30" t="s">
        <v>12</v>
      </c>
      <c r="G23" s="26" t="s">
        <v>13</v>
      </c>
      <c r="H23" s="26" t="s">
        <v>14</v>
      </c>
      <c r="I23" s="3" t="str">
        <f t="shared" ref="I23:I59" si="2">IF(IFERROR(SEARCH("SDG 1 ",$G23),0)=0,"","x")</f>
        <v/>
      </c>
      <c r="J23" s="3" t="str">
        <f t="shared" ref="J23:J59" si="3">IF(IFERROR(SEARCH("SDG 2 ",$G23),0)=0,"","x")</f>
        <v/>
      </c>
      <c r="K23" s="3" t="str">
        <f t="shared" ref="K23:K59" si="4">IF(IFERROR(SEARCH("SDG 3 ",$G23),0)=0,"","x")</f>
        <v/>
      </c>
      <c r="L23" s="3" t="str">
        <f t="shared" ref="L23:L59" si="5">IF(IFERROR(SEARCH("SDG 4 ",$G23),0)=0,"","x")</f>
        <v>x</v>
      </c>
      <c r="M23" s="3" t="str">
        <f t="shared" ref="M23:M59" si="6">IF(IFERROR(SEARCH("SDG 5 ",$G23),0)=0,"","x")</f>
        <v/>
      </c>
      <c r="N23" s="3" t="str">
        <f t="shared" ref="N23:N59" si="7">IF(IFERROR(SEARCH("SDG 6 ",$G23),0)=0,"","x")</f>
        <v/>
      </c>
      <c r="O23" s="3" t="str">
        <f t="shared" ref="O23:O59" si="8">IF(IFERROR(SEARCH("SDG 7 ",$G23),0)=0,"","x")</f>
        <v/>
      </c>
      <c r="P23" s="3" t="str">
        <f t="shared" ref="P23:P59" si="9">IF(IFERROR(SEARCH("SDG 8 ",$G23),0)=0,"","x")</f>
        <v/>
      </c>
      <c r="Q23" s="3" t="str">
        <f t="shared" ref="Q23:Q59" si="10">IF(IFERROR(SEARCH("SDG 9 ",$G23),0)=0,"","x")</f>
        <v>x</v>
      </c>
      <c r="R23" s="3" t="str">
        <f t="shared" ref="R23:R59" si="11">IF(IFERROR(SEARCH("SDG 10",$G23),0)=0,"","x")</f>
        <v/>
      </c>
      <c r="S23" s="3" t="str">
        <f t="shared" ref="S23:S59" si="12">IF(IFERROR(SEARCH("SDG 11",$G23),0)=0,"","x")</f>
        <v>x</v>
      </c>
      <c r="T23" s="3" t="str">
        <f t="shared" ref="T23:T32" si="13">IF(IFERROR(SEARCH("SDG12",$G23),0)=0,"","x")</f>
        <v/>
      </c>
      <c r="U23" s="3" t="str">
        <f t="shared" ref="U23:U59" si="14">IF(IFERROR(SEARCH("SDG 13",$G23),0)=0,"","x")</f>
        <v/>
      </c>
      <c r="V23" s="3" t="str">
        <f t="shared" ref="V23:V59" si="15">IF(IFERROR(SEARCH("SDG 14",$G23),0)=0,"","x")</f>
        <v/>
      </c>
      <c r="W23" s="3" t="str">
        <f t="shared" ref="W23:W59" si="16">IF(IFERROR(SEARCH("SDG 15",$G23),0)=0,"","x")</f>
        <v/>
      </c>
      <c r="X23" s="3" t="str">
        <f t="shared" ref="X23:X59" si="17">IF(IFERROR(SEARCH("SDG 16",$G23),0)=0,"","x")</f>
        <v/>
      </c>
      <c r="Y23" s="3" t="str">
        <f t="shared" ref="Y23:Y59" si="18">IF(IFERROR(SEARCH("SDG 17",$G23),0)=0,"","x")</f>
        <v>x</v>
      </c>
      <c r="Z23" s="7" t="str">
        <f t="shared" si="0"/>
        <v>SDG-04-09-11-17</v>
      </c>
      <c r="AA23" t="str">
        <f t="shared" si="1"/>
        <v>green</v>
      </c>
    </row>
    <row r="24" spans="1:27" x14ac:dyDescent="0.2">
      <c r="A24" s="9">
        <v>43357.636774560189</v>
      </c>
      <c r="B24" s="11" t="s">
        <v>15</v>
      </c>
      <c r="C24" s="1" t="s">
        <v>16</v>
      </c>
      <c r="D24" s="1" t="s">
        <v>17</v>
      </c>
      <c r="E24" s="1" t="s">
        <v>18</v>
      </c>
      <c r="F24" s="2" t="s">
        <v>19</v>
      </c>
      <c r="G24" s="1" t="s">
        <v>20</v>
      </c>
      <c r="H24" s="1" t="s">
        <v>14</v>
      </c>
      <c r="I24" s="3" t="str">
        <f t="shared" si="2"/>
        <v>x</v>
      </c>
      <c r="J24" s="3" t="str">
        <f t="shared" si="3"/>
        <v/>
      </c>
      <c r="K24" s="3" t="str">
        <f t="shared" si="4"/>
        <v/>
      </c>
      <c r="L24" s="3" t="str">
        <f t="shared" si="5"/>
        <v>x</v>
      </c>
      <c r="M24" s="3" t="str">
        <f t="shared" si="6"/>
        <v/>
      </c>
      <c r="N24" s="3" t="str">
        <f t="shared" si="7"/>
        <v/>
      </c>
      <c r="O24" s="3" t="str">
        <f t="shared" si="8"/>
        <v/>
      </c>
      <c r="P24" s="3" t="str">
        <f t="shared" si="9"/>
        <v/>
      </c>
      <c r="Q24" s="3" t="str">
        <f t="shared" si="10"/>
        <v>x</v>
      </c>
      <c r="R24" s="3" t="str">
        <f t="shared" si="11"/>
        <v/>
      </c>
      <c r="S24" s="3" t="str">
        <f t="shared" si="12"/>
        <v/>
      </c>
      <c r="T24" s="3" t="str">
        <f t="shared" si="13"/>
        <v/>
      </c>
      <c r="U24" s="3" t="str">
        <f t="shared" si="14"/>
        <v/>
      </c>
      <c r="V24" s="3" t="str">
        <f t="shared" si="15"/>
        <v/>
      </c>
      <c r="W24" s="3" t="str">
        <f t="shared" si="16"/>
        <v/>
      </c>
      <c r="X24" s="3" t="str">
        <f t="shared" si="17"/>
        <v/>
      </c>
      <c r="Y24" s="3" t="str">
        <f t="shared" si="18"/>
        <v>x</v>
      </c>
      <c r="Z24" s="7" t="str">
        <f t="shared" si="0"/>
        <v>SDG-01-04-09-17</v>
      </c>
      <c r="AA24" t="str">
        <f t="shared" si="1"/>
        <v>green</v>
      </c>
    </row>
    <row r="25" spans="1:27" x14ac:dyDescent="0.2">
      <c r="A25" s="23">
        <v>43366.722613368052</v>
      </c>
      <c r="B25" s="22" t="s">
        <v>21</v>
      </c>
      <c r="C25" s="26" t="s">
        <v>22</v>
      </c>
      <c r="D25" s="26" t="s">
        <v>23</v>
      </c>
      <c r="E25" s="26" t="s">
        <v>24</v>
      </c>
      <c r="F25" s="30" t="s">
        <v>25</v>
      </c>
      <c r="G25" s="26" t="s">
        <v>26</v>
      </c>
      <c r="H25" s="26" t="s">
        <v>14</v>
      </c>
      <c r="I25" s="3" t="str">
        <f t="shared" si="2"/>
        <v/>
      </c>
      <c r="J25" s="3" t="str">
        <f t="shared" si="3"/>
        <v/>
      </c>
      <c r="K25" s="3" t="str">
        <f t="shared" si="4"/>
        <v/>
      </c>
      <c r="L25" s="3" t="str">
        <f t="shared" si="5"/>
        <v>x</v>
      </c>
      <c r="M25" s="3" t="str">
        <f t="shared" si="6"/>
        <v/>
      </c>
      <c r="N25" s="3" t="str">
        <f t="shared" si="7"/>
        <v/>
      </c>
      <c r="O25" s="3" t="str">
        <f t="shared" si="8"/>
        <v/>
      </c>
      <c r="P25" s="3" t="str">
        <f t="shared" si="9"/>
        <v/>
      </c>
      <c r="Q25" s="3" t="str">
        <f t="shared" si="10"/>
        <v/>
      </c>
      <c r="R25" s="3" t="str">
        <f t="shared" si="11"/>
        <v/>
      </c>
      <c r="S25" s="3" t="str">
        <f t="shared" si="12"/>
        <v>x</v>
      </c>
      <c r="T25" s="3" t="str">
        <f t="shared" si="13"/>
        <v>x</v>
      </c>
      <c r="U25" s="3" t="str">
        <f t="shared" si="14"/>
        <v/>
      </c>
      <c r="V25" s="3" t="str">
        <f t="shared" si="15"/>
        <v/>
      </c>
      <c r="W25" s="3" t="str">
        <f t="shared" si="16"/>
        <v/>
      </c>
      <c r="X25" s="3" t="str">
        <f t="shared" si="17"/>
        <v>x</v>
      </c>
      <c r="Y25" s="3" t="str">
        <f t="shared" si="18"/>
        <v/>
      </c>
      <c r="Z25" s="7" t="str">
        <f t="shared" si="0"/>
        <v>SDG-04-11-12-16</v>
      </c>
      <c r="AA25" t="str">
        <f t="shared" si="1"/>
        <v>green</v>
      </c>
    </row>
    <row r="26" spans="1:27" x14ac:dyDescent="0.2">
      <c r="A26" s="9">
        <v>43372.951798807873</v>
      </c>
      <c r="B26" s="11" t="s">
        <v>27</v>
      </c>
      <c r="C26" s="1" t="s">
        <v>28</v>
      </c>
      <c r="D26" s="1" t="s">
        <v>29</v>
      </c>
      <c r="E26" s="1" t="s">
        <v>30</v>
      </c>
      <c r="F26" s="2" t="s">
        <v>31</v>
      </c>
      <c r="G26" s="1" t="s">
        <v>32</v>
      </c>
      <c r="H26" s="1" t="s">
        <v>14</v>
      </c>
      <c r="I26" s="3" t="str">
        <f t="shared" si="2"/>
        <v/>
      </c>
      <c r="J26" s="3" t="str">
        <f t="shared" si="3"/>
        <v/>
      </c>
      <c r="K26" s="3" t="str">
        <f t="shared" si="4"/>
        <v/>
      </c>
      <c r="L26" s="3" t="str">
        <f t="shared" si="5"/>
        <v>x</v>
      </c>
      <c r="M26" s="3" t="str">
        <f t="shared" si="6"/>
        <v>x</v>
      </c>
      <c r="N26" s="3" t="str">
        <f t="shared" si="7"/>
        <v/>
      </c>
      <c r="O26" s="3" t="str">
        <f t="shared" si="8"/>
        <v/>
      </c>
      <c r="P26" s="3" t="str">
        <f t="shared" si="9"/>
        <v>x</v>
      </c>
      <c r="Q26" s="3" t="str">
        <f t="shared" si="10"/>
        <v>x</v>
      </c>
      <c r="R26" s="3" t="str">
        <f t="shared" si="11"/>
        <v/>
      </c>
      <c r="S26" s="3" t="str">
        <f t="shared" si="12"/>
        <v/>
      </c>
      <c r="T26" s="3" t="str">
        <f t="shared" si="13"/>
        <v/>
      </c>
      <c r="U26" s="3" t="str">
        <f t="shared" si="14"/>
        <v/>
      </c>
      <c r="V26" s="3" t="str">
        <f t="shared" si="15"/>
        <v/>
      </c>
      <c r="W26" s="3" t="str">
        <f t="shared" si="16"/>
        <v/>
      </c>
      <c r="X26" s="3" t="str">
        <f t="shared" si="17"/>
        <v/>
      </c>
      <c r="Y26" s="3" t="str">
        <f t="shared" si="18"/>
        <v/>
      </c>
      <c r="Z26" s="7" t="str">
        <f t="shared" si="0"/>
        <v>SDG-04-05-08-09</v>
      </c>
      <c r="AA26" t="str">
        <f t="shared" si="1"/>
        <v>green</v>
      </c>
    </row>
    <row r="27" spans="1:27" x14ac:dyDescent="0.2">
      <c r="A27" s="23">
        <v>43536.805511377315</v>
      </c>
      <c r="B27" s="22" t="s">
        <v>33</v>
      </c>
      <c r="C27" s="26" t="s">
        <v>34</v>
      </c>
      <c r="D27" s="26" t="s">
        <v>35</v>
      </c>
      <c r="E27" s="26" t="s">
        <v>36</v>
      </c>
      <c r="F27" s="30" t="s">
        <v>37</v>
      </c>
      <c r="G27" s="26" t="s">
        <v>38</v>
      </c>
      <c r="H27" s="26" t="s">
        <v>14</v>
      </c>
      <c r="I27" s="3" t="str">
        <f t="shared" si="2"/>
        <v/>
      </c>
      <c r="J27" s="3" t="str">
        <f t="shared" si="3"/>
        <v/>
      </c>
      <c r="K27" s="3" t="str">
        <f t="shared" si="4"/>
        <v/>
      </c>
      <c r="L27" s="3" t="str">
        <f t="shared" si="5"/>
        <v>x</v>
      </c>
      <c r="M27" s="3" t="str">
        <f t="shared" si="6"/>
        <v/>
      </c>
      <c r="N27" s="3" t="str">
        <f t="shared" si="7"/>
        <v/>
      </c>
      <c r="O27" s="3" t="str">
        <f t="shared" si="8"/>
        <v/>
      </c>
      <c r="P27" s="3" t="str">
        <f t="shared" si="9"/>
        <v/>
      </c>
      <c r="Q27" s="3" t="str">
        <f t="shared" si="10"/>
        <v>x</v>
      </c>
      <c r="R27" s="3" t="str">
        <f t="shared" si="11"/>
        <v/>
      </c>
      <c r="S27" s="3" t="str">
        <f t="shared" si="12"/>
        <v>x</v>
      </c>
      <c r="T27" s="3" t="str">
        <f t="shared" si="13"/>
        <v>x</v>
      </c>
      <c r="U27" s="3" t="str">
        <f t="shared" si="14"/>
        <v/>
      </c>
      <c r="V27" s="3" t="str">
        <f t="shared" si="15"/>
        <v/>
      </c>
      <c r="W27" s="3" t="str">
        <f t="shared" si="16"/>
        <v/>
      </c>
      <c r="X27" s="3" t="str">
        <f t="shared" si="17"/>
        <v/>
      </c>
      <c r="Y27" s="3" t="str">
        <f t="shared" si="18"/>
        <v/>
      </c>
      <c r="Z27" s="7" t="str">
        <f t="shared" si="0"/>
        <v>SDG-04-09-11-12</v>
      </c>
      <c r="AA27" t="str">
        <f t="shared" si="1"/>
        <v>green</v>
      </c>
    </row>
    <row r="28" spans="1:27" x14ac:dyDescent="0.2">
      <c r="A28" s="9">
        <v>43537.622409872682</v>
      </c>
      <c r="B28" s="11" t="s">
        <v>39</v>
      </c>
      <c r="C28" s="1" t="s">
        <v>40</v>
      </c>
      <c r="D28" s="1" t="s">
        <v>41</v>
      </c>
      <c r="E28" s="1" t="s">
        <v>42</v>
      </c>
      <c r="F28" s="2" t="s">
        <v>43</v>
      </c>
      <c r="G28" s="1" t="s">
        <v>44</v>
      </c>
      <c r="H28" s="1" t="s">
        <v>14</v>
      </c>
      <c r="I28" s="3" t="str">
        <f t="shared" si="2"/>
        <v/>
      </c>
      <c r="J28" s="3" t="str">
        <f t="shared" si="3"/>
        <v/>
      </c>
      <c r="K28" s="3" t="str">
        <f t="shared" si="4"/>
        <v/>
      </c>
      <c r="L28" s="3" t="str">
        <f t="shared" si="5"/>
        <v>x</v>
      </c>
      <c r="M28" s="3" t="str">
        <f t="shared" si="6"/>
        <v>x</v>
      </c>
      <c r="N28" s="3" t="str">
        <f t="shared" si="7"/>
        <v/>
      </c>
      <c r="O28" s="3" t="str">
        <f t="shared" si="8"/>
        <v/>
      </c>
      <c r="P28" s="3" t="str">
        <f t="shared" si="9"/>
        <v/>
      </c>
      <c r="Q28" s="3" t="str">
        <f t="shared" si="10"/>
        <v/>
      </c>
      <c r="R28" s="3" t="str">
        <f t="shared" si="11"/>
        <v/>
      </c>
      <c r="S28" s="3" t="str">
        <f t="shared" si="12"/>
        <v>x</v>
      </c>
      <c r="T28" s="3" t="str">
        <f t="shared" si="13"/>
        <v/>
      </c>
      <c r="U28" s="3" t="str">
        <f t="shared" si="14"/>
        <v/>
      </c>
      <c r="V28" s="3" t="str">
        <f t="shared" si="15"/>
        <v/>
      </c>
      <c r="W28" s="3" t="str">
        <f t="shared" si="16"/>
        <v/>
      </c>
      <c r="X28" s="3" t="str">
        <f t="shared" si="17"/>
        <v/>
      </c>
      <c r="Y28" s="3" t="str">
        <f t="shared" si="18"/>
        <v>x</v>
      </c>
      <c r="Z28" s="7" t="str">
        <f t="shared" si="0"/>
        <v>SDG-04-05-11-17</v>
      </c>
      <c r="AA28" t="str">
        <f t="shared" si="1"/>
        <v>green</v>
      </c>
    </row>
    <row r="29" spans="1:27" x14ac:dyDescent="0.2">
      <c r="A29" s="9">
        <v>43548.575193622688</v>
      </c>
      <c r="B29" s="11" t="s">
        <v>45</v>
      </c>
      <c r="C29" s="1" t="s">
        <v>46</v>
      </c>
      <c r="D29" s="1" t="s">
        <v>47</v>
      </c>
      <c r="E29" s="1" t="s">
        <v>48</v>
      </c>
      <c r="F29" s="2" t="s">
        <v>49</v>
      </c>
      <c r="G29" s="1" t="s">
        <v>50</v>
      </c>
      <c r="H29" s="1" t="s">
        <v>14</v>
      </c>
      <c r="I29" s="3" t="str">
        <f t="shared" si="2"/>
        <v/>
      </c>
      <c r="J29" s="3" t="str">
        <f t="shared" si="3"/>
        <v/>
      </c>
      <c r="K29" s="3" t="str">
        <f t="shared" si="4"/>
        <v/>
      </c>
      <c r="L29" s="3" t="str">
        <f t="shared" si="5"/>
        <v>x</v>
      </c>
      <c r="M29" s="3" t="str">
        <f t="shared" si="6"/>
        <v/>
      </c>
      <c r="N29" s="3" t="str">
        <f t="shared" si="7"/>
        <v/>
      </c>
      <c r="O29" s="3" t="str">
        <f t="shared" si="8"/>
        <v/>
      </c>
      <c r="P29" s="3" t="str">
        <f t="shared" si="9"/>
        <v/>
      </c>
      <c r="Q29" s="3" t="str">
        <f t="shared" si="10"/>
        <v>x</v>
      </c>
      <c r="R29" s="3" t="str">
        <f t="shared" si="11"/>
        <v>x</v>
      </c>
      <c r="S29" s="3" t="str">
        <f t="shared" si="12"/>
        <v>x</v>
      </c>
      <c r="T29" s="3" t="str">
        <f t="shared" si="13"/>
        <v/>
      </c>
      <c r="U29" s="3" t="str">
        <f t="shared" si="14"/>
        <v/>
      </c>
      <c r="V29" s="3" t="str">
        <f t="shared" si="15"/>
        <v/>
      </c>
      <c r="W29" s="3" t="str">
        <f t="shared" si="16"/>
        <v/>
      </c>
      <c r="X29" s="3" t="str">
        <f t="shared" si="17"/>
        <v/>
      </c>
      <c r="Y29" s="3" t="str">
        <f t="shared" si="18"/>
        <v/>
      </c>
      <c r="Z29" s="7" t="str">
        <f t="shared" si="0"/>
        <v>SDG-04-09-10-11</v>
      </c>
      <c r="AA29" t="str">
        <f t="shared" si="1"/>
        <v>green</v>
      </c>
    </row>
    <row r="30" spans="1:27" x14ac:dyDescent="0.2">
      <c r="A30" s="9">
        <v>43556.842757847218</v>
      </c>
      <c r="B30" s="11" t="s">
        <v>51</v>
      </c>
      <c r="C30" s="1" t="s">
        <v>52</v>
      </c>
      <c r="D30" s="1" t="s">
        <v>53</v>
      </c>
      <c r="E30" s="1" t="s">
        <v>54</v>
      </c>
      <c r="F30" s="2" t="s">
        <v>55</v>
      </c>
      <c r="G30" s="1" t="s">
        <v>56</v>
      </c>
      <c r="H30" s="1" t="s">
        <v>14</v>
      </c>
      <c r="I30" s="3" t="str">
        <f t="shared" si="2"/>
        <v>x</v>
      </c>
      <c r="J30" s="3" t="str">
        <f t="shared" si="3"/>
        <v/>
      </c>
      <c r="K30" s="3" t="str">
        <f t="shared" si="4"/>
        <v/>
      </c>
      <c r="L30" s="3" t="str">
        <f t="shared" si="5"/>
        <v/>
      </c>
      <c r="M30" s="3" t="str">
        <f t="shared" si="6"/>
        <v>x</v>
      </c>
      <c r="N30" s="3" t="str">
        <f t="shared" si="7"/>
        <v/>
      </c>
      <c r="O30" s="3" t="str">
        <f t="shared" si="8"/>
        <v/>
      </c>
      <c r="P30" s="3" t="str">
        <f t="shared" si="9"/>
        <v/>
      </c>
      <c r="Q30" s="3" t="str">
        <f t="shared" si="10"/>
        <v>x</v>
      </c>
      <c r="R30" s="3" t="str">
        <f t="shared" si="11"/>
        <v/>
      </c>
      <c r="S30" s="3" t="str">
        <f t="shared" si="12"/>
        <v/>
      </c>
      <c r="T30" s="3" t="str">
        <f t="shared" si="13"/>
        <v>x</v>
      </c>
      <c r="U30" s="3" t="str">
        <f t="shared" si="14"/>
        <v/>
      </c>
      <c r="V30" s="3" t="str">
        <f t="shared" si="15"/>
        <v/>
      </c>
      <c r="W30" s="3" t="str">
        <f t="shared" si="16"/>
        <v/>
      </c>
      <c r="X30" s="3" t="str">
        <f t="shared" si="17"/>
        <v/>
      </c>
      <c r="Y30" s="3" t="str">
        <f t="shared" si="18"/>
        <v/>
      </c>
      <c r="Z30" s="7" t="str">
        <f t="shared" si="0"/>
        <v>SDG-01-05-09-12</v>
      </c>
      <c r="AA30" t="str">
        <f t="shared" si="1"/>
        <v>green</v>
      </c>
    </row>
    <row r="31" spans="1:27" x14ac:dyDescent="0.2">
      <c r="A31" s="9">
        <v>43562.317413356483</v>
      </c>
      <c r="B31" s="11" t="s">
        <v>57</v>
      </c>
      <c r="C31" s="1" t="s">
        <v>58</v>
      </c>
      <c r="D31" s="1" t="s">
        <v>59</v>
      </c>
      <c r="E31" s="1" t="s">
        <v>48</v>
      </c>
      <c r="F31" s="2" t="s">
        <v>60</v>
      </c>
      <c r="G31" s="1" t="s">
        <v>61</v>
      </c>
      <c r="H31" s="1" t="s">
        <v>14</v>
      </c>
      <c r="I31" s="3" t="str">
        <f t="shared" si="2"/>
        <v/>
      </c>
      <c r="J31" s="3" t="str">
        <f t="shared" si="3"/>
        <v>x</v>
      </c>
      <c r="K31" s="3" t="str">
        <f t="shared" si="4"/>
        <v/>
      </c>
      <c r="L31" s="3" t="str">
        <f t="shared" si="5"/>
        <v>x</v>
      </c>
      <c r="M31" s="3" t="str">
        <f t="shared" si="6"/>
        <v/>
      </c>
      <c r="N31" s="3" t="str">
        <f t="shared" si="7"/>
        <v>x</v>
      </c>
      <c r="O31" s="3" t="str">
        <f t="shared" si="8"/>
        <v>x</v>
      </c>
      <c r="P31" s="3" t="str">
        <f t="shared" si="9"/>
        <v/>
      </c>
      <c r="Q31" s="3" t="str">
        <f t="shared" si="10"/>
        <v/>
      </c>
      <c r="R31" s="3" t="str">
        <f t="shared" si="11"/>
        <v/>
      </c>
      <c r="S31" s="3" t="str">
        <f t="shared" si="12"/>
        <v/>
      </c>
      <c r="T31" s="3" t="str">
        <f t="shared" si="13"/>
        <v/>
      </c>
      <c r="U31" s="3" t="str">
        <f t="shared" si="14"/>
        <v/>
      </c>
      <c r="V31" s="3" t="str">
        <f t="shared" si="15"/>
        <v/>
      </c>
      <c r="W31" s="3" t="str">
        <f t="shared" si="16"/>
        <v/>
      </c>
      <c r="X31" s="3" t="str">
        <f t="shared" si="17"/>
        <v/>
      </c>
      <c r="Y31" s="3" t="str">
        <f t="shared" si="18"/>
        <v/>
      </c>
      <c r="Z31" s="7" t="str">
        <f t="shared" si="0"/>
        <v>SDG-02-04-06-07</v>
      </c>
      <c r="AA31" t="str">
        <f t="shared" si="1"/>
        <v>green</v>
      </c>
    </row>
    <row r="32" spans="1:27" ht="13.5" thickBot="1" x14ac:dyDescent="0.25">
      <c r="A32" s="9">
        <v>43566.644905740744</v>
      </c>
      <c r="B32" s="11" t="s">
        <v>62</v>
      </c>
      <c r="C32" s="1" t="s">
        <v>63</v>
      </c>
      <c r="D32" s="1" t="s">
        <v>64</v>
      </c>
      <c r="E32" s="1" t="s">
        <v>65</v>
      </c>
      <c r="F32" s="2" t="s">
        <v>66</v>
      </c>
      <c r="G32" s="1" t="s">
        <v>67</v>
      </c>
      <c r="H32" s="1" t="s">
        <v>14</v>
      </c>
      <c r="I32" s="3" t="str">
        <f t="shared" si="2"/>
        <v>x</v>
      </c>
      <c r="J32" s="3" t="str">
        <f t="shared" si="3"/>
        <v/>
      </c>
      <c r="K32" s="3" t="str">
        <f t="shared" si="4"/>
        <v/>
      </c>
      <c r="L32" s="3" t="str">
        <f t="shared" si="5"/>
        <v>x</v>
      </c>
      <c r="M32" s="3" t="str">
        <f t="shared" si="6"/>
        <v>x</v>
      </c>
      <c r="N32" s="3" t="str">
        <f t="shared" si="7"/>
        <v/>
      </c>
      <c r="O32" s="3" t="str">
        <f t="shared" si="8"/>
        <v/>
      </c>
      <c r="P32" s="3" t="str">
        <f t="shared" si="9"/>
        <v/>
      </c>
      <c r="Q32" s="3" t="str">
        <f t="shared" si="10"/>
        <v/>
      </c>
      <c r="R32" s="3" t="str">
        <f t="shared" si="11"/>
        <v/>
      </c>
      <c r="S32" s="3" t="str">
        <f t="shared" si="12"/>
        <v/>
      </c>
      <c r="T32" s="3" t="str">
        <f t="shared" si="13"/>
        <v>x</v>
      </c>
      <c r="U32" s="3" t="str">
        <f t="shared" si="14"/>
        <v/>
      </c>
      <c r="V32" s="3" t="str">
        <f t="shared" si="15"/>
        <v/>
      </c>
      <c r="W32" s="3" t="str">
        <f t="shared" si="16"/>
        <v/>
      </c>
      <c r="X32" s="3" t="str">
        <f t="shared" si="17"/>
        <v/>
      </c>
      <c r="Y32" s="3" t="str">
        <f t="shared" si="18"/>
        <v/>
      </c>
      <c r="Z32" s="7" t="str">
        <f t="shared" si="0"/>
        <v>SDG-01-04-05-12</v>
      </c>
      <c r="AA32" t="str">
        <f t="shared" si="1"/>
        <v>green</v>
      </c>
    </row>
    <row r="33" spans="1:27" ht="13.5" thickBot="1" x14ac:dyDescent="0.25">
      <c r="A33" s="14">
        <v>43579.015868055554</v>
      </c>
      <c r="B33" s="15" t="s">
        <v>173</v>
      </c>
      <c r="C33" s="15" t="s">
        <v>174</v>
      </c>
      <c r="D33" s="15" t="s">
        <v>175</v>
      </c>
      <c r="E33" s="15" t="s">
        <v>176</v>
      </c>
      <c r="F33" s="16" t="s">
        <v>177</v>
      </c>
      <c r="G33" s="15" t="s">
        <v>178</v>
      </c>
      <c r="H33" s="13" t="s">
        <v>14</v>
      </c>
      <c r="I33" s="3" t="str">
        <f t="shared" si="2"/>
        <v/>
      </c>
      <c r="J33" s="3" t="str">
        <f t="shared" si="3"/>
        <v>x</v>
      </c>
      <c r="K33" s="3" t="str">
        <f t="shared" si="4"/>
        <v/>
      </c>
      <c r="L33" s="3" t="str">
        <f t="shared" si="5"/>
        <v>x</v>
      </c>
      <c r="M33" s="3" t="str">
        <f t="shared" si="6"/>
        <v>x</v>
      </c>
      <c r="N33" s="3" t="str">
        <f t="shared" si="7"/>
        <v/>
      </c>
      <c r="O33" s="3" t="str">
        <f t="shared" si="8"/>
        <v>x</v>
      </c>
      <c r="P33" s="3" t="str">
        <f t="shared" si="9"/>
        <v/>
      </c>
      <c r="Q33" s="3" t="str">
        <f t="shared" si="10"/>
        <v/>
      </c>
      <c r="R33" s="3" t="str">
        <f t="shared" si="11"/>
        <v/>
      </c>
      <c r="S33" s="3" t="str">
        <f t="shared" si="12"/>
        <v/>
      </c>
      <c r="T33" s="3" t="str">
        <f t="shared" ref="T33:T59" si="19">IF(IFERROR(SEARCH("SDG 12",$G33),0)=0,"","x")</f>
        <v/>
      </c>
      <c r="U33" s="3" t="str">
        <f t="shared" si="14"/>
        <v/>
      </c>
      <c r="V33" s="3" t="str">
        <f t="shared" si="15"/>
        <v/>
      </c>
      <c r="W33" s="3" t="str">
        <f t="shared" si="16"/>
        <v/>
      </c>
      <c r="X33" s="3" t="str">
        <f t="shared" si="17"/>
        <v/>
      </c>
      <c r="Y33" s="3" t="str">
        <f t="shared" si="18"/>
        <v/>
      </c>
      <c r="Z33" s="7" t="str">
        <f t="shared" si="0"/>
        <v>SDG-02-04-05-07</v>
      </c>
      <c r="AA33" t="str">
        <f t="shared" si="1"/>
        <v>green</v>
      </c>
    </row>
    <row r="34" spans="1:27" ht="13.5" thickBot="1" x14ac:dyDescent="0.25">
      <c r="A34" s="14">
        <v>43585.769363425927</v>
      </c>
      <c r="B34" s="15" t="s">
        <v>179</v>
      </c>
      <c r="C34" s="15" t="s">
        <v>180</v>
      </c>
      <c r="D34" s="15" t="s">
        <v>181</v>
      </c>
      <c r="E34" s="15" t="s">
        <v>182</v>
      </c>
      <c r="F34" s="16" t="s">
        <v>183</v>
      </c>
      <c r="G34" s="15" t="s">
        <v>184</v>
      </c>
      <c r="H34" s="13" t="s">
        <v>14</v>
      </c>
      <c r="I34" s="3" t="str">
        <f t="shared" si="2"/>
        <v/>
      </c>
      <c r="J34" s="3" t="str">
        <f t="shared" si="3"/>
        <v/>
      </c>
      <c r="K34" s="3" t="str">
        <f t="shared" si="4"/>
        <v>x</v>
      </c>
      <c r="L34" s="3" t="str">
        <f t="shared" si="5"/>
        <v>x</v>
      </c>
      <c r="M34" s="3" t="str">
        <f t="shared" si="6"/>
        <v/>
      </c>
      <c r="N34" s="3" t="str">
        <f t="shared" si="7"/>
        <v/>
      </c>
      <c r="O34" s="3" t="str">
        <f t="shared" si="8"/>
        <v/>
      </c>
      <c r="P34" s="3" t="str">
        <f t="shared" si="9"/>
        <v/>
      </c>
      <c r="Q34" s="3" t="str">
        <f t="shared" si="10"/>
        <v/>
      </c>
      <c r="R34" s="3" t="str">
        <f t="shared" si="11"/>
        <v/>
      </c>
      <c r="S34" s="3" t="str">
        <f t="shared" si="12"/>
        <v>x</v>
      </c>
      <c r="T34" s="3" t="str">
        <f t="shared" si="19"/>
        <v>x</v>
      </c>
      <c r="U34" s="3" t="str">
        <f t="shared" si="14"/>
        <v/>
      </c>
      <c r="V34" s="3" t="str">
        <f t="shared" si="15"/>
        <v/>
      </c>
      <c r="W34" s="3" t="str">
        <f t="shared" si="16"/>
        <v/>
      </c>
      <c r="X34" s="3" t="str">
        <f t="shared" si="17"/>
        <v/>
      </c>
      <c r="Y34" s="3" t="str">
        <f t="shared" si="18"/>
        <v/>
      </c>
      <c r="Z34" s="7" t="str">
        <f t="shared" si="0"/>
        <v>SDG-03-04-11-12</v>
      </c>
      <c r="AA34" t="str">
        <f t="shared" si="1"/>
        <v>green</v>
      </c>
    </row>
    <row r="35" spans="1:27" ht="13.5" thickBot="1" x14ac:dyDescent="0.25">
      <c r="A35" s="14">
        <v>43593.52925925926</v>
      </c>
      <c r="B35" s="15" t="s">
        <v>185</v>
      </c>
      <c r="C35" s="15" t="s">
        <v>186</v>
      </c>
      <c r="D35" s="15" t="s">
        <v>187</v>
      </c>
      <c r="E35" s="15" t="s">
        <v>188</v>
      </c>
      <c r="F35" s="16" t="s">
        <v>189</v>
      </c>
      <c r="G35" s="15" t="s">
        <v>190</v>
      </c>
      <c r="H35" s="13" t="s">
        <v>14</v>
      </c>
      <c r="I35" s="3" t="str">
        <f t="shared" si="2"/>
        <v/>
      </c>
      <c r="J35" s="3" t="str">
        <f t="shared" si="3"/>
        <v/>
      </c>
      <c r="K35" s="3" t="str">
        <f t="shared" si="4"/>
        <v/>
      </c>
      <c r="L35" s="3" t="str">
        <f t="shared" si="5"/>
        <v>x</v>
      </c>
      <c r="M35" s="3" t="str">
        <f t="shared" si="6"/>
        <v/>
      </c>
      <c r="N35" s="3" t="str">
        <f t="shared" si="7"/>
        <v/>
      </c>
      <c r="O35" s="3" t="str">
        <f t="shared" si="8"/>
        <v/>
      </c>
      <c r="P35" s="3" t="str">
        <f t="shared" si="9"/>
        <v>x</v>
      </c>
      <c r="Q35" s="3" t="str">
        <f t="shared" si="10"/>
        <v>x</v>
      </c>
      <c r="R35" s="3" t="str">
        <f t="shared" si="11"/>
        <v/>
      </c>
      <c r="S35" s="3" t="str">
        <f t="shared" si="12"/>
        <v>x</v>
      </c>
      <c r="T35" s="3" t="str">
        <f t="shared" si="19"/>
        <v/>
      </c>
      <c r="U35" s="3" t="str">
        <f t="shared" si="14"/>
        <v/>
      </c>
      <c r="V35" s="3" t="str">
        <f t="shared" si="15"/>
        <v/>
      </c>
      <c r="W35" s="3" t="str">
        <f t="shared" si="16"/>
        <v/>
      </c>
      <c r="X35" s="3" t="str">
        <f t="shared" si="17"/>
        <v/>
      </c>
      <c r="Y35" s="3" t="str">
        <f t="shared" si="18"/>
        <v/>
      </c>
      <c r="Z35" s="7" t="str">
        <f t="shared" si="0"/>
        <v>SDG-04-08-09-11</v>
      </c>
      <c r="AA35" t="str">
        <f t="shared" si="1"/>
        <v>green</v>
      </c>
    </row>
    <row r="36" spans="1:27" ht="13.5" thickBot="1" x14ac:dyDescent="0.25">
      <c r="A36" s="14">
        <v>43594.363935185182</v>
      </c>
      <c r="B36" s="15" t="s">
        <v>191</v>
      </c>
      <c r="C36" s="15" t="s">
        <v>192</v>
      </c>
      <c r="D36" s="15" t="s">
        <v>193</v>
      </c>
      <c r="E36" s="15" t="s">
        <v>48</v>
      </c>
      <c r="F36" s="16" t="s">
        <v>194</v>
      </c>
      <c r="G36" s="15" t="s">
        <v>195</v>
      </c>
      <c r="H36" s="13" t="s">
        <v>14</v>
      </c>
      <c r="I36" s="3" t="str">
        <f t="shared" si="2"/>
        <v/>
      </c>
      <c r="J36" s="3" t="str">
        <f t="shared" si="3"/>
        <v/>
      </c>
      <c r="K36" s="3" t="str">
        <f t="shared" si="4"/>
        <v>x</v>
      </c>
      <c r="L36" s="3" t="str">
        <f t="shared" si="5"/>
        <v>x</v>
      </c>
      <c r="M36" s="3" t="str">
        <f t="shared" si="6"/>
        <v/>
      </c>
      <c r="N36" s="3" t="str">
        <f t="shared" si="7"/>
        <v>x</v>
      </c>
      <c r="O36" s="3" t="str">
        <f t="shared" si="8"/>
        <v/>
      </c>
      <c r="P36" s="3" t="str">
        <f t="shared" si="9"/>
        <v/>
      </c>
      <c r="Q36" s="3" t="str">
        <f t="shared" si="10"/>
        <v>x</v>
      </c>
      <c r="R36" s="3" t="str">
        <f t="shared" si="11"/>
        <v/>
      </c>
      <c r="S36" s="3" t="str">
        <f t="shared" si="12"/>
        <v/>
      </c>
      <c r="T36" s="3" t="str">
        <f t="shared" si="19"/>
        <v/>
      </c>
      <c r="U36" s="3" t="str">
        <f t="shared" si="14"/>
        <v/>
      </c>
      <c r="V36" s="3" t="str">
        <f t="shared" si="15"/>
        <v/>
      </c>
      <c r="W36" s="3" t="str">
        <f t="shared" si="16"/>
        <v/>
      </c>
      <c r="X36" s="3" t="str">
        <f t="shared" si="17"/>
        <v/>
      </c>
      <c r="Y36" s="3" t="str">
        <f t="shared" si="18"/>
        <v/>
      </c>
      <c r="Z36" s="7" t="str">
        <f t="shared" si="0"/>
        <v>SDG-03-04-06-09</v>
      </c>
      <c r="AA36" t="str">
        <f t="shared" si="1"/>
        <v>green</v>
      </c>
    </row>
    <row r="37" spans="1:27" ht="13.5" thickBot="1" x14ac:dyDescent="0.25">
      <c r="A37" s="14">
        <v>43593.569456018522</v>
      </c>
      <c r="B37" s="15" t="s">
        <v>196</v>
      </c>
      <c r="C37" s="15" t="s">
        <v>197</v>
      </c>
      <c r="D37" s="15" t="s">
        <v>198</v>
      </c>
      <c r="E37" s="15" t="s">
        <v>48</v>
      </c>
      <c r="F37" s="16" t="s">
        <v>199</v>
      </c>
      <c r="G37" s="15" t="s">
        <v>200</v>
      </c>
      <c r="H37" s="13" t="s">
        <v>14</v>
      </c>
      <c r="I37" s="3" t="str">
        <f t="shared" si="2"/>
        <v/>
      </c>
      <c r="J37" s="3" t="str">
        <f t="shared" si="3"/>
        <v/>
      </c>
      <c r="K37" s="3" t="str">
        <f t="shared" si="4"/>
        <v/>
      </c>
      <c r="L37" s="3" t="str">
        <f t="shared" si="5"/>
        <v>x</v>
      </c>
      <c r="M37" s="3" t="str">
        <f t="shared" si="6"/>
        <v/>
      </c>
      <c r="N37" s="3" t="str">
        <f t="shared" si="7"/>
        <v/>
      </c>
      <c r="O37" s="3" t="str">
        <f t="shared" si="8"/>
        <v/>
      </c>
      <c r="P37" s="3" t="str">
        <f t="shared" si="9"/>
        <v/>
      </c>
      <c r="Q37" s="3" t="str">
        <f t="shared" si="10"/>
        <v>x</v>
      </c>
      <c r="R37" s="3" t="str">
        <f t="shared" si="11"/>
        <v/>
      </c>
      <c r="S37" s="3" t="str">
        <f t="shared" si="12"/>
        <v/>
      </c>
      <c r="T37" s="3" t="str">
        <f t="shared" si="19"/>
        <v/>
      </c>
      <c r="U37" s="3" t="str">
        <f t="shared" si="14"/>
        <v/>
      </c>
      <c r="V37" s="3" t="str">
        <f t="shared" si="15"/>
        <v/>
      </c>
      <c r="W37" s="3" t="str">
        <f t="shared" si="16"/>
        <v/>
      </c>
      <c r="X37" s="3" t="str">
        <f t="shared" si="17"/>
        <v/>
      </c>
      <c r="Y37" s="3" t="str">
        <f t="shared" si="18"/>
        <v>x</v>
      </c>
      <c r="Z37" s="7" t="str">
        <f t="shared" si="0"/>
        <v>SDG-04-09-17</v>
      </c>
      <c r="AA37" t="str">
        <f t="shared" si="1"/>
        <v>green</v>
      </c>
    </row>
    <row r="38" spans="1:27" ht="13.5" thickBot="1" x14ac:dyDescent="0.25">
      <c r="A38" s="14">
        <v>43593.586377314816</v>
      </c>
      <c r="B38" s="15" t="s">
        <v>201</v>
      </c>
      <c r="C38" s="15" t="s">
        <v>129</v>
      </c>
      <c r="D38" s="15" t="s">
        <v>202</v>
      </c>
      <c r="E38" s="15" t="s">
        <v>147</v>
      </c>
      <c r="F38" s="16" t="s">
        <v>203</v>
      </c>
      <c r="G38" s="15" t="s">
        <v>190</v>
      </c>
      <c r="H38" s="13" t="s">
        <v>14</v>
      </c>
      <c r="I38" s="3" t="str">
        <f t="shared" si="2"/>
        <v/>
      </c>
      <c r="J38" s="3" t="str">
        <f t="shared" si="3"/>
        <v/>
      </c>
      <c r="K38" s="3" t="str">
        <f t="shared" si="4"/>
        <v/>
      </c>
      <c r="L38" s="3" t="str">
        <f t="shared" si="5"/>
        <v>x</v>
      </c>
      <c r="M38" s="3" t="str">
        <f t="shared" si="6"/>
        <v/>
      </c>
      <c r="N38" s="3" t="str">
        <f t="shared" si="7"/>
        <v/>
      </c>
      <c r="O38" s="3" t="str">
        <f t="shared" si="8"/>
        <v/>
      </c>
      <c r="P38" s="3" t="str">
        <f t="shared" si="9"/>
        <v>x</v>
      </c>
      <c r="Q38" s="3" t="str">
        <f t="shared" si="10"/>
        <v>x</v>
      </c>
      <c r="R38" s="3" t="str">
        <f t="shared" si="11"/>
        <v/>
      </c>
      <c r="S38" s="3" t="str">
        <f t="shared" si="12"/>
        <v>x</v>
      </c>
      <c r="T38" s="3" t="str">
        <f t="shared" si="19"/>
        <v/>
      </c>
      <c r="U38" s="3" t="str">
        <f t="shared" si="14"/>
        <v/>
      </c>
      <c r="V38" s="3" t="str">
        <f t="shared" si="15"/>
        <v/>
      </c>
      <c r="W38" s="3" t="str">
        <f t="shared" si="16"/>
        <v/>
      </c>
      <c r="X38" s="3" t="str">
        <f t="shared" si="17"/>
        <v/>
      </c>
      <c r="Y38" s="3" t="str">
        <f t="shared" si="18"/>
        <v/>
      </c>
      <c r="Z38" s="7" t="str">
        <f t="shared" si="0"/>
        <v>SDG-04-08-09-11</v>
      </c>
      <c r="AA38" t="str">
        <f t="shared" si="1"/>
        <v>green</v>
      </c>
    </row>
    <row r="39" spans="1:27" ht="13.5" thickBot="1" x14ac:dyDescent="0.25">
      <c r="A39" s="14">
        <v>43595.55541666667</v>
      </c>
      <c r="B39" s="15" t="s">
        <v>204</v>
      </c>
      <c r="C39" s="15" t="s">
        <v>205</v>
      </c>
      <c r="D39" s="15" t="s">
        <v>206</v>
      </c>
      <c r="E39" s="15" t="s">
        <v>207</v>
      </c>
      <c r="F39" s="16" t="s">
        <v>208</v>
      </c>
      <c r="G39" s="15" t="s">
        <v>209</v>
      </c>
      <c r="H39" s="13" t="s">
        <v>14</v>
      </c>
      <c r="I39" s="3" t="str">
        <f t="shared" si="2"/>
        <v/>
      </c>
      <c r="J39" s="3" t="str">
        <f t="shared" si="3"/>
        <v/>
      </c>
      <c r="K39" s="3" t="str">
        <f t="shared" si="4"/>
        <v/>
      </c>
      <c r="L39" s="3" t="str">
        <f t="shared" si="5"/>
        <v>x</v>
      </c>
      <c r="M39" s="3" t="str">
        <f t="shared" si="6"/>
        <v/>
      </c>
      <c r="N39" s="3" t="str">
        <f t="shared" si="7"/>
        <v/>
      </c>
      <c r="O39" s="3" t="str">
        <f t="shared" si="8"/>
        <v>x</v>
      </c>
      <c r="P39" s="3" t="str">
        <f t="shared" si="9"/>
        <v/>
      </c>
      <c r="Q39" s="3" t="str">
        <f t="shared" si="10"/>
        <v>x</v>
      </c>
      <c r="R39" s="3" t="str">
        <f t="shared" si="11"/>
        <v/>
      </c>
      <c r="S39" s="3" t="str">
        <f t="shared" si="12"/>
        <v/>
      </c>
      <c r="T39" s="3" t="str">
        <f t="shared" si="19"/>
        <v/>
      </c>
      <c r="U39" s="3" t="str">
        <f t="shared" si="14"/>
        <v/>
      </c>
      <c r="V39" s="3" t="str">
        <f t="shared" si="15"/>
        <v/>
      </c>
      <c r="W39" s="3" t="str">
        <f t="shared" si="16"/>
        <v/>
      </c>
      <c r="X39" s="3" t="str">
        <f t="shared" si="17"/>
        <v/>
      </c>
      <c r="Y39" s="3" t="str">
        <f t="shared" si="18"/>
        <v>x</v>
      </c>
      <c r="Z39" s="7" t="str">
        <f t="shared" si="0"/>
        <v>SDG-04-07-09-17</v>
      </c>
      <c r="AA39" t="str">
        <f t="shared" si="1"/>
        <v>green</v>
      </c>
    </row>
    <row r="40" spans="1:27" ht="13.5" thickBot="1" x14ac:dyDescent="0.25">
      <c r="A40" s="14">
        <v>43595.63652777778</v>
      </c>
      <c r="B40" s="15" t="s">
        <v>210</v>
      </c>
      <c r="C40" s="15" t="s">
        <v>211</v>
      </c>
      <c r="D40" s="15" t="s">
        <v>212</v>
      </c>
      <c r="E40" s="15" t="s">
        <v>152</v>
      </c>
      <c r="F40" s="16" t="s">
        <v>213</v>
      </c>
      <c r="G40" s="15" t="s">
        <v>214</v>
      </c>
      <c r="H40" s="13" t="s">
        <v>14</v>
      </c>
      <c r="I40" s="3" t="str">
        <f t="shared" si="2"/>
        <v/>
      </c>
      <c r="J40" s="3" t="str">
        <f t="shared" si="3"/>
        <v/>
      </c>
      <c r="K40" s="3" t="str">
        <f t="shared" si="4"/>
        <v/>
      </c>
      <c r="L40" s="3" t="str">
        <f t="shared" si="5"/>
        <v>x</v>
      </c>
      <c r="M40" s="3" t="str">
        <f t="shared" si="6"/>
        <v/>
      </c>
      <c r="N40" s="3" t="str">
        <f t="shared" si="7"/>
        <v/>
      </c>
      <c r="O40" s="3" t="str">
        <f t="shared" si="8"/>
        <v/>
      </c>
      <c r="P40" s="3" t="str">
        <f t="shared" si="9"/>
        <v>x</v>
      </c>
      <c r="Q40" s="3" t="str">
        <f t="shared" si="10"/>
        <v>x</v>
      </c>
      <c r="R40" s="3" t="str">
        <f t="shared" si="11"/>
        <v/>
      </c>
      <c r="S40" s="3" t="str">
        <f t="shared" si="12"/>
        <v/>
      </c>
      <c r="T40" s="3" t="str">
        <f t="shared" si="19"/>
        <v/>
      </c>
      <c r="U40" s="3" t="str">
        <f t="shared" si="14"/>
        <v/>
      </c>
      <c r="V40" s="3" t="str">
        <f t="shared" si="15"/>
        <v/>
      </c>
      <c r="W40" s="3" t="str">
        <f t="shared" si="16"/>
        <v/>
      </c>
      <c r="X40" s="3" t="str">
        <f t="shared" si="17"/>
        <v/>
      </c>
      <c r="Y40" s="3" t="str">
        <f t="shared" si="18"/>
        <v/>
      </c>
      <c r="Z40" s="7" t="str">
        <f t="shared" si="0"/>
        <v>SDG-04-08-09</v>
      </c>
      <c r="AA40" t="str">
        <f t="shared" si="1"/>
        <v>green</v>
      </c>
    </row>
    <row r="41" spans="1:27" ht="13.5" thickBot="1" x14ac:dyDescent="0.25">
      <c r="A41" s="14">
        <v>43596.414884259262</v>
      </c>
      <c r="B41" s="15" t="s">
        <v>215</v>
      </c>
      <c r="C41" s="15" t="s">
        <v>216</v>
      </c>
      <c r="D41" s="15" t="s">
        <v>217</v>
      </c>
      <c r="E41" s="15" t="s">
        <v>207</v>
      </c>
      <c r="F41" s="16" t="s">
        <v>218</v>
      </c>
      <c r="G41" s="13" t="s">
        <v>209</v>
      </c>
      <c r="H41" s="13"/>
      <c r="I41" s="3" t="str">
        <f t="shared" si="2"/>
        <v/>
      </c>
      <c r="J41" s="3" t="str">
        <f t="shared" si="3"/>
        <v/>
      </c>
      <c r="K41" s="3" t="str">
        <f t="shared" si="4"/>
        <v/>
      </c>
      <c r="L41" s="3" t="str">
        <f t="shared" si="5"/>
        <v>x</v>
      </c>
      <c r="M41" s="3" t="str">
        <f t="shared" si="6"/>
        <v/>
      </c>
      <c r="N41" s="3" t="str">
        <f t="shared" si="7"/>
        <v/>
      </c>
      <c r="O41" s="3" t="str">
        <f t="shared" si="8"/>
        <v>x</v>
      </c>
      <c r="P41" s="3" t="str">
        <f t="shared" si="9"/>
        <v/>
      </c>
      <c r="Q41" s="3" t="str">
        <f t="shared" si="10"/>
        <v>x</v>
      </c>
      <c r="R41" s="3" t="str">
        <f t="shared" si="11"/>
        <v/>
      </c>
      <c r="S41" s="3" t="str">
        <f t="shared" si="12"/>
        <v/>
      </c>
      <c r="T41" s="3" t="str">
        <f t="shared" si="19"/>
        <v/>
      </c>
      <c r="U41" s="3" t="str">
        <f t="shared" si="14"/>
        <v/>
      </c>
      <c r="V41" s="3" t="str">
        <f t="shared" si="15"/>
        <v/>
      </c>
      <c r="W41" s="3" t="str">
        <f t="shared" si="16"/>
        <v/>
      </c>
      <c r="X41" s="3" t="str">
        <f t="shared" si="17"/>
        <v/>
      </c>
      <c r="Y41" s="3" t="str">
        <f t="shared" si="18"/>
        <v>x</v>
      </c>
      <c r="Z41" s="7" t="str">
        <f t="shared" si="0"/>
        <v>SDG-04-07-09-17</v>
      </c>
      <c r="AA41" t="str">
        <f t="shared" si="1"/>
        <v>orange</v>
      </c>
    </row>
    <row r="42" spans="1:27" ht="13.5" thickBot="1" x14ac:dyDescent="0.25">
      <c r="A42" s="14">
        <v>43598.36141203704</v>
      </c>
      <c r="B42" s="15" t="s">
        <v>219</v>
      </c>
      <c r="C42" s="15" t="s">
        <v>220</v>
      </c>
      <c r="D42" s="15" t="s">
        <v>221</v>
      </c>
      <c r="E42" s="15" t="s">
        <v>222</v>
      </c>
      <c r="F42" s="16" t="s">
        <v>223</v>
      </c>
      <c r="G42" s="15" t="s">
        <v>224</v>
      </c>
      <c r="H42" s="13" t="s">
        <v>14</v>
      </c>
      <c r="I42" s="3" t="str">
        <f t="shared" si="2"/>
        <v/>
      </c>
      <c r="J42" s="3" t="str">
        <f t="shared" si="3"/>
        <v/>
      </c>
      <c r="K42" s="3" t="str">
        <f t="shared" si="4"/>
        <v/>
      </c>
      <c r="L42" s="3" t="str">
        <f t="shared" si="5"/>
        <v>x</v>
      </c>
      <c r="M42" s="3" t="str">
        <f t="shared" si="6"/>
        <v/>
      </c>
      <c r="N42" s="3" t="str">
        <f t="shared" si="7"/>
        <v/>
      </c>
      <c r="O42" s="3" t="str">
        <f t="shared" si="8"/>
        <v>x</v>
      </c>
      <c r="P42" s="3" t="str">
        <f t="shared" si="9"/>
        <v/>
      </c>
      <c r="Q42" s="3" t="str">
        <f t="shared" si="10"/>
        <v/>
      </c>
      <c r="R42" s="3" t="str">
        <f t="shared" si="11"/>
        <v/>
      </c>
      <c r="S42" s="3" t="str">
        <f t="shared" si="12"/>
        <v>x</v>
      </c>
      <c r="T42" s="3" t="str">
        <f t="shared" si="19"/>
        <v>x</v>
      </c>
      <c r="U42" s="3" t="str">
        <f t="shared" si="14"/>
        <v/>
      </c>
      <c r="V42" s="3" t="str">
        <f t="shared" si="15"/>
        <v/>
      </c>
      <c r="W42" s="3" t="str">
        <f t="shared" si="16"/>
        <v/>
      </c>
      <c r="X42" s="3" t="str">
        <f t="shared" si="17"/>
        <v/>
      </c>
      <c r="Y42" s="3" t="str">
        <f t="shared" si="18"/>
        <v/>
      </c>
      <c r="Z42" s="7" t="str">
        <f t="shared" si="0"/>
        <v>SDG-04-07-11-12</v>
      </c>
      <c r="AA42" t="str">
        <f t="shared" si="1"/>
        <v>green</v>
      </c>
    </row>
    <row r="43" spans="1:27" ht="13.5" thickBot="1" x14ac:dyDescent="0.25">
      <c r="A43" s="14">
        <v>43613.57849537037</v>
      </c>
      <c r="B43" s="15" t="s">
        <v>225</v>
      </c>
      <c r="C43" s="15" t="s">
        <v>226</v>
      </c>
      <c r="D43" s="15" t="s">
        <v>227</v>
      </c>
      <c r="E43" s="15" t="s">
        <v>48</v>
      </c>
      <c r="F43" s="16" t="s">
        <v>228</v>
      </c>
      <c r="G43" s="15" t="s">
        <v>229</v>
      </c>
      <c r="H43" s="13" t="s">
        <v>14</v>
      </c>
      <c r="I43" s="3" t="str">
        <f t="shared" si="2"/>
        <v/>
      </c>
      <c r="J43" s="3" t="str">
        <f t="shared" si="3"/>
        <v/>
      </c>
      <c r="K43" s="3" t="str">
        <f t="shared" si="4"/>
        <v>x</v>
      </c>
      <c r="L43" s="3" t="str">
        <f t="shared" si="5"/>
        <v>x</v>
      </c>
      <c r="M43" s="3" t="str">
        <f t="shared" si="6"/>
        <v/>
      </c>
      <c r="N43" s="3" t="str">
        <f t="shared" si="7"/>
        <v/>
      </c>
      <c r="O43" s="3" t="str">
        <f t="shared" si="8"/>
        <v>x</v>
      </c>
      <c r="P43" s="3" t="str">
        <f t="shared" si="9"/>
        <v/>
      </c>
      <c r="Q43" s="3" t="str">
        <f t="shared" si="10"/>
        <v/>
      </c>
      <c r="R43" s="3" t="str">
        <f t="shared" si="11"/>
        <v/>
      </c>
      <c r="S43" s="3" t="str">
        <f t="shared" si="12"/>
        <v/>
      </c>
      <c r="T43" s="3" t="str">
        <f t="shared" si="19"/>
        <v>x</v>
      </c>
      <c r="U43" s="3" t="str">
        <f t="shared" si="14"/>
        <v/>
      </c>
      <c r="V43" s="3" t="str">
        <f t="shared" si="15"/>
        <v/>
      </c>
      <c r="W43" s="3" t="str">
        <f t="shared" si="16"/>
        <v/>
      </c>
      <c r="X43" s="3" t="str">
        <f t="shared" si="17"/>
        <v/>
      </c>
      <c r="Y43" s="3" t="str">
        <f t="shared" si="18"/>
        <v/>
      </c>
      <c r="Z43" s="7" t="str">
        <f t="shared" si="0"/>
        <v>SDG-03-04-07-12</v>
      </c>
      <c r="AA43" t="str">
        <f t="shared" si="1"/>
        <v>green</v>
      </c>
    </row>
    <row r="44" spans="1:27" ht="13.5" thickBot="1" x14ac:dyDescent="0.25">
      <c r="A44" s="14">
        <v>43630.496365740742</v>
      </c>
      <c r="B44" s="15" t="s">
        <v>230</v>
      </c>
      <c r="C44" s="15" t="s">
        <v>136</v>
      </c>
      <c r="D44" s="15" t="s">
        <v>231</v>
      </c>
      <c r="E44" s="15" t="s">
        <v>42</v>
      </c>
      <c r="F44" s="16" t="s">
        <v>109</v>
      </c>
      <c r="G44" s="15" t="s">
        <v>232</v>
      </c>
      <c r="H44" s="13" t="s">
        <v>14</v>
      </c>
      <c r="I44" s="3" t="str">
        <f t="shared" si="2"/>
        <v/>
      </c>
      <c r="J44" s="3" t="str">
        <f t="shared" si="3"/>
        <v/>
      </c>
      <c r="K44" s="3" t="str">
        <f t="shared" si="4"/>
        <v/>
      </c>
      <c r="L44" s="3" t="str">
        <f t="shared" si="5"/>
        <v>x</v>
      </c>
      <c r="M44" s="3" t="str">
        <f t="shared" si="6"/>
        <v/>
      </c>
      <c r="N44" s="3" t="str">
        <f t="shared" si="7"/>
        <v/>
      </c>
      <c r="O44" s="3" t="str">
        <f t="shared" si="8"/>
        <v/>
      </c>
      <c r="P44" s="3" t="str">
        <f t="shared" si="9"/>
        <v/>
      </c>
      <c r="Q44" s="3" t="str">
        <f t="shared" si="10"/>
        <v/>
      </c>
      <c r="R44" s="3" t="str">
        <f t="shared" si="11"/>
        <v/>
      </c>
      <c r="S44" s="3" t="str">
        <f t="shared" si="12"/>
        <v/>
      </c>
      <c r="T44" s="3" t="str">
        <f t="shared" si="19"/>
        <v>x</v>
      </c>
      <c r="U44" s="3" t="str">
        <f t="shared" si="14"/>
        <v/>
      </c>
      <c r="V44" s="3" t="str">
        <f t="shared" si="15"/>
        <v/>
      </c>
      <c r="W44" s="3" t="str">
        <f t="shared" si="16"/>
        <v/>
      </c>
      <c r="X44" s="3" t="str">
        <f t="shared" si="17"/>
        <v/>
      </c>
      <c r="Y44" s="3" t="str">
        <f t="shared" si="18"/>
        <v/>
      </c>
      <c r="Z44" s="7" t="str">
        <f t="shared" si="0"/>
        <v>SDG-04-12</v>
      </c>
      <c r="AA44" t="str">
        <f t="shared" si="1"/>
        <v>green</v>
      </c>
    </row>
    <row r="45" spans="1:27" ht="13.5" thickBot="1" x14ac:dyDescent="0.25">
      <c r="A45" s="14">
        <v>43661.33625</v>
      </c>
      <c r="B45" s="11" t="s">
        <v>304</v>
      </c>
      <c r="C45" s="15" t="s">
        <v>233</v>
      </c>
      <c r="D45" s="15" t="s">
        <v>234</v>
      </c>
      <c r="E45" s="15" t="s">
        <v>48</v>
      </c>
      <c r="F45" s="16" t="s">
        <v>235</v>
      </c>
      <c r="G45" s="15" t="s">
        <v>236</v>
      </c>
      <c r="H45" s="13" t="s">
        <v>14</v>
      </c>
      <c r="I45" s="3" t="str">
        <f t="shared" si="2"/>
        <v/>
      </c>
      <c r="J45" s="3" t="str">
        <f t="shared" si="3"/>
        <v>x</v>
      </c>
      <c r="K45" s="3" t="str">
        <f t="shared" si="4"/>
        <v>x</v>
      </c>
      <c r="L45" s="3" t="str">
        <f t="shared" si="5"/>
        <v>x</v>
      </c>
      <c r="M45" s="3" t="str">
        <f t="shared" si="6"/>
        <v>x</v>
      </c>
      <c r="N45" s="3" t="str">
        <f t="shared" si="7"/>
        <v/>
      </c>
      <c r="O45" s="3" t="str">
        <f t="shared" si="8"/>
        <v/>
      </c>
      <c r="P45" s="3" t="str">
        <f t="shared" si="9"/>
        <v/>
      </c>
      <c r="Q45" s="3" t="str">
        <f t="shared" si="10"/>
        <v/>
      </c>
      <c r="R45" s="3" t="str">
        <f t="shared" si="11"/>
        <v/>
      </c>
      <c r="S45" s="3" t="str">
        <f t="shared" si="12"/>
        <v/>
      </c>
      <c r="T45" s="3" t="str">
        <f t="shared" si="19"/>
        <v/>
      </c>
      <c r="U45" s="3" t="str">
        <f t="shared" si="14"/>
        <v/>
      </c>
      <c r="V45" s="3" t="str">
        <f t="shared" si="15"/>
        <v/>
      </c>
      <c r="W45" s="3" t="str">
        <f t="shared" si="16"/>
        <v/>
      </c>
      <c r="X45" s="3" t="str">
        <f t="shared" si="17"/>
        <v/>
      </c>
      <c r="Y45" s="3" t="str">
        <f t="shared" si="18"/>
        <v/>
      </c>
      <c r="Z45" s="7" t="str">
        <f t="shared" ref="Z45" si="20">"SDG"&amp;
IF(I45="x","-01","")&amp;
IF(J45="x","-02","")&amp;
IF(K45="x","-03","")&amp;
IF(L45="x","-04","")&amp;
IF(M45="x","-05","")&amp;
IF(N45="x","-06","")&amp;
IF(O45="x","-07","")&amp;
IF(P45="x","-08","")&amp;
IF(Q45="x","-09","")&amp;
IF(R45="x","-10","")&amp;
IF(S45="x","-11","")&amp;
IF(T45="x","-12","")&amp;
IF(U45="x","-13","")&amp;
IF(V45="x","-14","")&amp;
IF(W45="x","-15","")&amp;
IF(X45="x","-16","")&amp;
IF(Y45="x","-17","")&amp;""</f>
        <v>SDG-02-03-04-05</v>
      </c>
      <c r="AA45" t="str">
        <f t="shared" ref="AA45" si="21">IF(LEN(H45)=0,"orange","green")</f>
        <v>green</v>
      </c>
    </row>
    <row r="46" spans="1:27" ht="13.5" thickBot="1" x14ac:dyDescent="0.25">
      <c r="A46" s="14">
        <v>43661.638749999998</v>
      </c>
      <c r="B46" s="15" t="s">
        <v>237</v>
      </c>
      <c r="C46" s="15" t="s">
        <v>238</v>
      </c>
      <c r="D46" s="15" t="s">
        <v>239</v>
      </c>
      <c r="E46" s="15" t="s">
        <v>240</v>
      </c>
      <c r="F46" s="16" t="s">
        <v>241</v>
      </c>
      <c r="G46" s="15" t="s">
        <v>242</v>
      </c>
      <c r="H46" s="13" t="s">
        <v>14</v>
      </c>
      <c r="I46" s="3" t="str">
        <f t="shared" si="2"/>
        <v/>
      </c>
      <c r="J46" s="3" t="str">
        <f t="shared" si="3"/>
        <v>x</v>
      </c>
      <c r="K46" s="3" t="str">
        <f t="shared" si="4"/>
        <v/>
      </c>
      <c r="L46" s="3" t="str">
        <f t="shared" si="5"/>
        <v>x</v>
      </c>
      <c r="M46" s="3" t="str">
        <f t="shared" si="6"/>
        <v/>
      </c>
      <c r="N46" s="3" t="str">
        <f t="shared" si="7"/>
        <v/>
      </c>
      <c r="O46" s="3" t="str">
        <f t="shared" si="8"/>
        <v/>
      </c>
      <c r="P46" s="3" t="str">
        <f t="shared" si="9"/>
        <v>x</v>
      </c>
      <c r="Q46" s="3" t="str">
        <f t="shared" si="10"/>
        <v>x</v>
      </c>
      <c r="R46" s="3" t="str">
        <f t="shared" si="11"/>
        <v/>
      </c>
      <c r="S46" s="3" t="str">
        <f t="shared" si="12"/>
        <v/>
      </c>
      <c r="T46" s="3" t="str">
        <f t="shared" si="19"/>
        <v/>
      </c>
      <c r="U46" s="3" t="str">
        <f t="shared" si="14"/>
        <v/>
      </c>
      <c r="V46" s="3" t="str">
        <f t="shared" si="15"/>
        <v/>
      </c>
      <c r="W46" s="3" t="str">
        <f t="shared" si="16"/>
        <v/>
      </c>
      <c r="X46" s="3" t="str">
        <f t="shared" si="17"/>
        <v/>
      </c>
      <c r="Y46" s="3" t="str">
        <f t="shared" si="18"/>
        <v/>
      </c>
      <c r="Z46" s="7" t="str">
        <f t="shared" ref="Z46" si="22">"SDG"&amp;
IF(I46="x","-01","")&amp;
IF(J46="x","-02","")&amp;
IF(K46="x","-03","")&amp;
IF(L46="x","-04","")&amp;
IF(M46="x","-05","")&amp;
IF(N46="x","-06","")&amp;
IF(O46="x","-07","")&amp;
IF(P46="x","-08","")&amp;
IF(Q46="x","-09","")&amp;
IF(R46="x","-10","")&amp;
IF(S46="x","-11","")&amp;
IF(T46="x","-12","")&amp;
IF(U46="x","-13","")&amp;
IF(V46="x","-14","")&amp;
IF(W46="x","-15","")&amp;
IF(X46="x","-16","")&amp;
IF(Y46="x","-17","")&amp;""</f>
        <v>SDG-02-04-08-09</v>
      </c>
      <c r="AA46" t="str">
        <f t="shared" ref="AA46" si="23">IF(LEN(H46)=0,"orange","green")</f>
        <v>green</v>
      </c>
    </row>
    <row r="47" spans="1:27" ht="13.5" thickBot="1" x14ac:dyDescent="0.25">
      <c r="A47" s="14">
        <v>43670.625347222223</v>
      </c>
      <c r="B47" s="15" t="s">
        <v>243</v>
      </c>
      <c r="C47" s="15" t="s">
        <v>244</v>
      </c>
      <c r="D47" s="15" t="s">
        <v>245</v>
      </c>
      <c r="E47" s="15" t="s">
        <v>246</v>
      </c>
      <c r="F47" s="16" t="s">
        <v>247</v>
      </c>
      <c r="G47" s="15" t="s">
        <v>248</v>
      </c>
      <c r="H47" s="13" t="s">
        <v>14</v>
      </c>
      <c r="I47" s="3" t="str">
        <f t="shared" si="2"/>
        <v/>
      </c>
      <c r="J47" s="3" t="str">
        <f t="shared" si="3"/>
        <v/>
      </c>
      <c r="K47" s="3" t="str">
        <f t="shared" si="4"/>
        <v/>
      </c>
      <c r="L47" s="3" t="str">
        <f t="shared" si="5"/>
        <v/>
      </c>
      <c r="M47" s="3" t="str">
        <f t="shared" si="6"/>
        <v/>
      </c>
      <c r="N47" s="3" t="str">
        <f t="shared" si="7"/>
        <v/>
      </c>
      <c r="O47" s="3" t="str">
        <f t="shared" si="8"/>
        <v>x</v>
      </c>
      <c r="P47" s="3" t="str">
        <f t="shared" si="9"/>
        <v/>
      </c>
      <c r="Q47" s="3" t="str">
        <f t="shared" si="10"/>
        <v/>
      </c>
      <c r="R47" s="3" t="str">
        <f t="shared" si="11"/>
        <v/>
      </c>
      <c r="S47" s="3" t="str">
        <f t="shared" si="12"/>
        <v>x</v>
      </c>
      <c r="T47" s="3" t="str">
        <f t="shared" si="19"/>
        <v/>
      </c>
      <c r="U47" s="3" t="str">
        <f t="shared" si="14"/>
        <v/>
      </c>
      <c r="V47" s="3" t="str">
        <f t="shared" si="15"/>
        <v/>
      </c>
      <c r="W47" s="3" t="str">
        <f t="shared" si="16"/>
        <v>x</v>
      </c>
      <c r="X47" s="3" t="str">
        <f t="shared" si="17"/>
        <v/>
      </c>
      <c r="Y47" s="3" t="str">
        <f t="shared" si="18"/>
        <v>x</v>
      </c>
      <c r="Z47" s="7" t="str">
        <f t="shared" ref="Z47" si="24">"SDG"&amp;
IF(I47="x","-01","")&amp;
IF(J47="x","-02","")&amp;
IF(K47="x","-03","")&amp;
IF(L47="x","-04","")&amp;
IF(M47="x","-05","")&amp;
IF(N47="x","-06","")&amp;
IF(O47="x","-07","")&amp;
IF(P47="x","-08","")&amp;
IF(Q47="x","-09","")&amp;
IF(R47="x","-10","")&amp;
IF(S47="x","-11","")&amp;
IF(T47="x","-12","")&amp;
IF(U47="x","-13","")&amp;
IF(V47="x","-14","")&amp;
IF(W47="x","-15","")&amp;
IF(X47="x","-16","")&amp;
IF(Y47="x","-17","")&amp;""</f>
        <v>SDG-07-11-15-17</v>
      </c>
      <c r="AA47" t="str">
        <f t="shared" ref="AA47" si="25">IF(LEN(H47)=0,"orange","green")</f>
        <v>green</v>
      </c>
    </row>
    <row r="48" spans="1:27" ht="13.5" thickBot="1" x14ac:dyDescent="0.25">
      <c r="A48" s="14">
        <v>43670.78633101852</v>
      </c>
      <c r="B48" s="15" t="s">
        <v>249</v>
      </c>
      <c r="C48" s="15" t="s">
        <v>250</v>
      </c>
      <c r="D48" s="15" t="s">
        <v>251</v>
      </c>
      <c r="E48" s="15" t="s">
        <v>252</v>
      </c>
      <c r="F48" s="16" t="s">
        <v>253</v>
      </c>
      <c r="G48" s="15" t="s">
        <v>254</v>
      </c>
      <c r="H48" s="13" t="s">
        <v>14</v>
      </c>
      <c r="I48" s="3" t="str">
        <f t="shared" si="2"/>
        <v/>
      </c>
      <c r="J48" s="3" t="str">
        <f t="shared" si="3"/>
        <v/>
      </c>
      <c r="K48" s="3" t="str">
        <f t="shared" si="4"/>
        <v/>
      </c>
      <c r="L48" s="3" t="str">
        <f t="shared" si="5"/>
        <v>x</v>
      </c>
      <c r="M48" s="3" t="str">
        <f t="shared" si="6"/>
        <v/>
      </c>
      <c r="N48" s="3" t="str">
        <f t="shared" si="7"/>
        <v/>
      </c>
      <c r="O48" s="3" t="str">
        <f t="shared" si="8"/>
        <v/>
      </c>
      <c r="P48" s="3" t="str">
        <f t="shared" si="9"/>
        <v/>
      </c>
      <c r="Q48" s="3" t="str">
        <f t="shared" si="10"/>
        <v/>
      </c>
      <c r="R48" s="3" t="str">
        <f t="shared" si="11"/>
        <v/>
      </c>
      <c r="S48" s="3" t="str">
        <f t="shared" si="12"/>
        <v/>
      </c>
      <c r="T48" s="3" t="str">
        <f t="shared" si="19"/>
        <v>x</v>
      </c>
      <c r="U48" s="3" t="str">
        <f t="shared" si="14"/>
        <v/>
      </c>
      <c r="V48" s="3" t="str">
        <f t="shared" si="15"/>
        <v/>
      </c>
      <c r="W48" s="3" t="str">
        <f t="shared" si="16"/>
        <v/>
      </c>
      <c r="X48" s="3" t="str">
        <f t="shared" si="17"/>
        <v/>
      </c>
      <c r="Y48" s="3" t="str">
        <f t="shared" si="18"/>
        <v>x</v>
      </c>
      <c r="Z48" s="7" t="str">
        <f t="shared" ref="Z48:Z51" si="26">"SDG"&amp;
IF(I48="x","-01","")&amp;
IF(J48="x","-02","")&amp;
IF(K48="x","-03","")&amp;
IF(L48="x","-04","")&amp;
IF(M48="x","-05","")&amp;
IF(N48="x","-06","")&amp;
IF(O48="x","-07","")&amp;
IF(P48="x","-08","")&amp;
IF(Q48="x","-09","")&amp;
IF(R48="x","-10","")&amp;
IF(S48="x","-11","")&amp;
IF(T48="x","-12","")&amp;
IF(U48="x","-13","")&amp;
IF(V48="x","-14","")&amp;
IF(W48="x","-15","")&amp;
IF(X48="x","-16","")&amp;
IF(Y48="x","-17","")&amp;""</f>
        <v>SDG-04-12-17</v>
      </c>
      <c r="AA48" t="str">
        <f t="shared" ref="AA48:AA51" si="27">IF(LEN(H48)=0,"orange","green")</f>
        <v>green</v>
      </c>
    </row>
    <row r="49" spans="1:27" ht="13.5" thickBot="1" x14ac:dyDescent="0.25">
      <c r="A49" s="14">
        <v>43671.005150462966</v>
      </c>
      <c r="B49" s="15" t="s">
        <v>255</v>
      </c>
      <c r="C49" s="15" t="s">
        <v>256</v>
      </c>
      <c r="D49" s="15" t="s">
        <v>257</v>
      </c>
      <c r="E49" s="15" t="s">
        <v>252</v>
      </c>
      <c r="F49" s="16" t="s">
        <v>258</v>
      </c>
      <c r="G49" s="15" t="s">
        <v>259</v>
      </c>
      <c r="H49" s="13" t="s">
        <v>14</v>
      </c>
      <c r="I49" s="3" t="str">
        <f t="shared" si="2"/>
        <v/>
      </c>
      <c r="J49" s="3" t="str">
        <f t="shared" si="3"/>
        <v/>
      </c>
      <c r="K49" s="3" t="str">
        <f t="shared" si="4"/>
        <v/>
      </c>
      <c r="L49" s="3" t="str">
        <f t="shared" si="5"/>
        <v>x</v>
      </c>
      <c r="M49" s="3" t="str">
        <f t="shared" si="6"/>
        <v/>
      </c>
      <c r="N49" s="3" t="str">
        <f t="shared" si="7"/>
        <v/>
      </c>
      <c r="O49" s="3" t="str">
        <f t="shared" si="8"/>
        <v/>
      </c>
      <c r="P49" s="3" t="str">
        <f t="shared" si="9"/>
        <v/>
      </c>
      <c r="Q49" s="3" t="str">
        <f t="shared" si="10"/>
        <v/>
      </c>
      <c r="R49" s="3" t="str">
        <f t="shared" si="11"/>
        <v/>
      </c>
      <c r="S49" s="3" t="str">
        <f t="shared" si="12"/>
        <v/>
      </c>
      <c r="T49" s="3" t="str">
        <f t="shared" si="19"/>
        <v/>
      </c>
      <c r="U49" s="3" t="str">
        <f t="shared" si="14"/>
        <v/>
      </c>
      <c r="V49" s="3" t="str">
        <f t="shared" si="15"/>
        <v/>
      </c>
      <c r="W49" s="3" t="str">
        <f t="shared" si="16"/>
        <v/>
      </c>
      <c r="X49" s="3" t="str">
        <f t="shared" si="17"/>
        <v/>
      </c>
      <c r="Y49" s="3" t="str">
        <f t="shared" si="18"/>
        <v/>
      </c>
      <c r="Z49" s="7" t="str">
        <f t="shared" si="26"/>
        <v>SDG-04</v>
      </c>
      <c r="AA49" t="str">
        <f t="shared" si="27"/>
        <v>green</v>
      </c>
    </row>
    <row r="50" spans="1:27" ht="13.5" thickBot="1" x14ac:dyDescent="0.25">
      <c r="A50" s="14">
        <v>43671.004525462966</v>
      </c>
      <c r="B50" s="15" t="s">
        <v>260</v>
      </c>
      <c r="C50" s="15" t="s">
        <v>256</v>
      </c>
      <c r="D50" s="15" t="s">
        <v>261</v>
      </c>
      <c r="E50" s="15" t="s">
        <v>252</v>
      </c>
      <c r="F50" s="16" t="s">
        <v>262</v>
      </c>
      <c r="G50" s="15" t="s">
        <v>232</v>
      </c>
      <c r="H50" s="13" t="s">
        <v>14</v>
      </c>
      <c r="I50" s="3" t="str">
        <f t="shared" si="2"/>
        <v/>
      </c>
      <c r="J50" s="3" t="str">
        <f t="shared" si="3"/>
        <v/>
      </c>
      <c r="K50" s="3" t="str">
        <f t="shared" si="4"/>
        <v/>
      </c>
      <c r="L50" s="3" t="str">
        <f t="shared" si="5"/>
        <v>x</v>
      </c>
      <c r="M50" s="3" t="str">
        <f t="shared" si="6"/>
        <v/>
      </c>
      <c r="N50" s="3" t="str">
        <f t="shared" si="7"/>
        <v/>
      </c>
      <c r="O50" s="3" t="str">
        <f t="shared" si="8"/>
        <v/>
      </c>
      <c r="P50" s="3" t="str">
        <f t="shared" si="9"/>
        <v/>
      </c>
      <c r="Q50" s="3" t="str">
        <f t="shared" si="10"/>
        <v/>
      </c>
      <c r="R50" s="3" t="str">
        <f t="shared" si="11"/>
        <v/>
      </c>
      <c r="S50" s="3" t="str">
        <f t="shared" si="12"/>
        <v/>
      </c>
      <c r="T50" s="3" t="str">
        <f t="shared" si="19"/>
        <v>x</v>
      </c>
      <c r="U50" s="3" t="str">
        <f t="shared" si="14"/>
        <v/>
      </c>
      <c r="V50" s="3" t="str">
        <f t="shared" si="15"/>
        <v/>
      </c>
      <c r="W50" s="3" t="str">
        <f t="shared" si="16"/>
        <v/>
      </c>
      <c r="X50" s="3" t="str">
        <f t="shared" si="17"/>
        <v/>
      </c>
      <c r="Y50" s="3" t="str">
        <f t="shared" si="18"/>
        <v/>
      </c>
      <c r="Z50" s="7" t="str">
        <f t="shared" si="26"/>
        <v>SDG-04-12</v>
      </c>
      <c r="AA50" t="str">
        <f t="shared" si="27"/>
        <v>green</v>
      </c>
    </row>
    <row r="51" spans="1:27" ht="13.5" thickBot="1" x14ac:dyDescent="0.25">
      <c r="A51" s="14">
        <v>43671.069756944446</v>
      </c>
      <c r="B51" s="15" t="s">
        <v>263</v>
      </c>
      <c r="C51" s="15" t="s">
        <v>264</v>
      </c>
      <c r="D51" s="15" t="s">
        <v>265</v>
      </c>
      <c r="E51" s="15" t="s">
        <v>252</v>
      </c>
      <c r="F51" s="16" t="s">
        <v>266</v>
      </c>
      <c r="G51" s="13" t="s">
        <v>259</v>
      </c>
      <c r="H51" s="15"/>
      <c r="I51" s="3" t="str">
        <f t="shared" si="2"/>
        <v/>
      </c>
      <c r="J51" s="3" t="str">
        <f t="shared" si="3"/>
        <v/>
      </c>
      <c r="K51" s="3" t="str">
        <f t="shared" si="4"/>
        <v/>
      </c>
      <c r="L51" s="3" t="str">
        <f t="shared" si="5"/>
        <v>x</v>
      </c>
      <c r="M51" s="3" t="str">
        <f t="shared" si="6"/>
        <v/>
      </c>
      <c r="N51" s="3" t="str">
        <f t="shared" si="7"/>
        <v/>
      </c>
      <c r="O51" s="3" t="str">
        <f t="shared" si="8"/>
        <v/>
      </c>
      <c r="P51" s="3" t="str">
        <f t="shared" si="9"/>
        <v/>
      </c>
      <c r="Q51" s="3" t="str">
        <f t="shared" si="10"/>
        <v/>
      </c>
      <c r="R51" s="3" t="str">
        <f t="shared" si="11"/>
        <v/>
      </c>
      <c r="S51" s="3" t="str">
        <f t="shared" si="12"/>
        <v/>
      </c>
      <c r="T51" s="3" t="str">
        <f t="shared" si="19"/>
        <v/>
      </c>
      <c r="U51" s="3" t="str">
        <f t="shared" si="14"/>
        <v/>
      </c>
      <c r="V51" s="3" t="str">
        <f t="shared" si="15"/>
        <v/>
      </c>
      <c r="W51" s="3" t="str">
        <f t="shared" si="16"/>
        <v/>
      </c>
      <c r="X51" s="3" t="str">
        <f t="shared" si="17"/>
        <v/>
      </c>
      <c r="Y51" s="3" t="str">
        <f t="shared" si="18"/>
        <v/>
      </c>
      <c r="Z51" s="7" t="str">
        <f t="shared" si="26"/>
        <v>SDG-04</v>
      </c>
      <c r="AA51" t="str">
        <f t="shared" si="27"/>
        <v>orange</v>
      </c>
    </row>
    <row r="52" spans="1:27" ht="13.5" thickBot="1" x14ac:dyDescent="0.25">
      <c r="A52" s="14">
        <v>43671.58021990741</v>
      </c>
      <c r="B52" s="15" t="s">
        <v>267</v>
      </c>
      <c r="C52" s="15" t="s">
        <v>268</v>
      </c>
      <c r="D52" s="15" t="s">
        <v>269</v>
      </c>
      <c r="E52" s="15" t="s">
        <v>252</v>
      </c>
      <c r="F52" s="16" t="s">
        <v>270</v>
      </c>
      <c r="G52" s="15" t="s">
        <v>271</v>
      </c>
      <c r="H52" s="13" t="s">
        <v>14</v>
      </c>
      <c r="I52" s="3" t="str">
        <f t="shared" si="2"/>
        <v/>
      </c>
      <c r="J52" s="3" t="str">
        <f t="shared" si="3"/>
        <v/>
      </c>
      <c r="K52" s="3" t="str">
        <f t="shared" si="4"/>
        <v/>
      </c>
      <c r="L52" s="3" t="str">
        <f t="shared" si="5"/>
        <v>x</v>
      </c>
      <c r="M52" s="3" t="str">
        <f t="shared" si="6"/>
        <v/>
      </c>
      <c r="N52" s="3" t="str">
        <f t="shared" si="7"/>
        <v/>
      </c>
      <c r="O52" s="3" t="str">
        <f t="shared" si="8"/>
        <v/>
      </c>
      <c r="P52" s="3" t="str">
        <f t="shared" si="9"/>
        <v/>
      </c>
      <c r="Q52" s="3" t="str">
        <f t="shared" si="10"/>
        <v/>
      </c>
      <c r="R52" s="3" t="str">
        <f t="shared" si="11"/>
        <v/>
      </c>
      <c r="S52" s="3" t="str">
        <f t="shared" si="12"/>
        <v/>
      </c>
      <c r="T52" s="3" t="str">
        <f t="shared" si="19"/>
        <v>x</v>
      </c>
      <c r="U52" s="3" t="str">
        <f t="shared" si="14"/>
        <v/>
      </c>
      <c r="V52" s="3" t="str">
        <f t="shared" si="15"/>
        <v>x</v>
      </c>
      <c r="W52" s="3" t="str">
        <f t="shared" si="16"/>
        <v/>
      </c>
      <c r="X52" s="3" t="str">
        <f t="shared" si="17"/>
        <v/>
      </c>
      <c r="Y52" s="3" t="str">
        <f t="shared" si="18"/>
        <v>x</v>
      </c>
      <c r="Z52" s="7" t="str">
        <f t="shared" ref="Z52:Z54" si="28">"SDG"&amp;
IF(I52="x","-01","")&amp;
IF(J52="x","-02","")&amp;
IF(K52="x","-03","")&amp;
IF(L52="x","-04","")&amp;
IF(M52="x","-05","")&amp;
IF(N52="x","-06","")&amp;
IF(O52="x","-07","")&amp;
IF(P52="x","-08","")&amp;
IF(Q52="x","-09","")&amp;
IF(R52="x","-10","")&amp;
IF(S52="x","-11","")&amp;
IF(T52="x","-12","")&amp;
IF(U52="x","-13","")&amp;
IF(V52="x","-14","")&amp;
IF(W52="x","-15","")&amp;
IF(X52="x","-16","")&amp;
IF(Y52="x","-17","")&amp;""</f>
        <v>SDG-04-12-14-17</v>
      </c>
      <c r="AA52" t="str">
        <f t="shared" ref="AA52:AA54" si="29">IF(LEN(H52)=0,"orange","green")</f>
        <v>green</v>
      </c>
    </row>
    <row r="53" spans="1:27" ht="13.5" thickBot="1" x14ac:dyDescent="0.25">
      <c r="A53" s="14">
        <v>43671.718923611108</v>
      </c>
      <c r="B53" s="15" t="s">
        <v>272</v>
      </c>
      <c r="C53" s="15" t="s">
        <v>273</v>
      </c>
      <c r="D53" s="15" t="s">
        <v>274</v>
      </c>
      <c r="E53" s="15" t="s">
        <v>252</v>
      </c>
      <c r="F53" s="16" t="s">
        <v>275</v>
      </c>
      <c r="G53" s="15" t="s">
        <v>276</v>
      </c>
      <c r="H53" s="13" t="s">
        <v>14</v>
      </c>
      <c r="I53" s="3" t="str">
        <f t="shared" si="2"/>
        <v/>
      </c>
      <c r="J53" s="3" t="str">
        <f t="shared" si="3"/>
        <v/>
      </c>
      <c r="K53" s="3" t="str">
        <f t="shared" si="4"/>
        <v/>
      </c>
      <c r="L53" s="3" t="str">
        <f t="shared" si="5"/>
        <v>x</v>
      </c>
      <c r="M53" s="3" t="str">
        <f t="shared" si="6"/>
        <v/>
      </c>
      <c r="N53" s="3" t="str">
        <f t="shared" si="7"/>
        <v>x</v>
      </c>
      <c r="O53" s="3" t="str">
        <f t="shared" si="8"/>
        <v>x</v>
      </c>
      <c r="P53" s="3" t="str">
        <f t="shared" si="9"/>
        <v/>
      </c>
      <c r="Q53" s="3" t="str">
        <f t="shared" si="10"/>
        <v/>
      </c>
      <c r="R53" s="3" t="str">
        <f t="shared" si="11"/>
        <v/>
      </c>
      <c r="S53" s="3" t="str">
        <f t="shared" si="12"/>
        <v/>
      </c>
      <c r="T53" s="3" t="str">
        <f t="shared" si="19"/>
        <v/>
      </c>
      <c r="U53" s="3" t="str">
        <f t="shared" si="14"/>
        <v/>
      </c>
      <c r="V53" s="3" t="str">
        <f t="shared" si="15"/>
        <v/>
      </c>
      <c r="W53" s="3" t="str">
        <f t="shared" si="16"/>
        <v/>
      </c>
      <c r="X53" s="3" t="str">
        <f t="shared" si="17"/>
        <v/>
      </c>
      <c r="Y53" s="3" t="str">
        <f t="shared" si="18"/>
        <v/>
      </c>
      <c r="Z53" s="7" t="str">
        <f t="shared" si="28"/>
        <v>SDG-04-06-07</v>
      </c>
      <c r="AA53" t="str">
        <f t="shared" si="29"/>
        <v>green</v>
      </c>
    </row>
    <row r="54" spans="1:27" ht="13.5" thickBot="1" x14ac:dyDescent="0.25">
      <c r="A54" s="14">
        <v>43671.734791666669</v>
      </c>
      <c r="B54" s="15" t="s">
        <v>277</v>
      </c>
      <c r="C54" s="15" t="s">
        <v>278</v>
      </c>
      <c r="D54" s="15" t="s">
        <v>279</v>
      </c>
      <c r="E54" s="15" t="s">
        <v>252</v>
      </c>
      <c r="F54" s="16" t="s">
        <v>280</v>
      </c>
      <c r="G54" s="15" t="s">
        <v>281</v>
      </c>
      <c r="H54" s="13" t="s">
        <v>14</v>
      </c>
      <c r="I54" s="3" t="str">
        <f t="shared" si="2"/>
        <v/>
      </c>
      <c r="J54" s="3" t="str">
        <f t="shared" si="3"/>
        <v/>
      </c>
      <c r="K54" s="3" t="str">
        <f t="shared" si="4"/>
        <v/>
      </c>
      <c r="L54" s="3" t="str">
        <f t="shared" si="5"/>
        <v>x</v>
      </c>
      <c r="M54" s="3" t="str">
        <f t="shared" si="6"/>
        <v>x</v>
      </c>
      <c r="N54" s="3" t="str">
        <f t="shared" si="7"/>
        <v/>
      </c>
      <c r="O54" s="3" t="str">
        <f t="shared" si="8"/>
        <v/>
      </c>
      <c r="P54" s="3" t="str">
        <f t="shared" si="9"/>
        <v/>
      </c>
      <c r="Q54" s="3" t="str">
        <f t="shared" si="10"/>
        <v/>
      </c>
      <c r="R54" s="3" t="str">
        <f t="shared" si="11"/>
        <v/>
      </c>
      <c r="S54" s="3" t="str">
        <f t="shared" si="12"/>
        <v/>
      </c>
      <c r="T54" s="3" t="str">
        <f t="shared" si="19"/>
        <v/>
      </c>
      <c r="U54" s="3" t="str">
        <f t="shared" si="14"/>
        <v/>
      </c>
      <c r="V54" s="3" t="str">
        <f t="shared" si="15"/>
        <v/>
      </c>
      <c r="W54" s="3" t="str">
        <f t="shared" si="16"/>
        <v/>
      </c>
      <c r="X54" s="3" t="str">
        <f t="shared" si="17"/>
        <v/>
      </c>
      <c r="Y54" s="3" t="str">
        <f t="shared" si="18"/>
        <v/>
      </c>
      <c r="Z54" s="7" t="str">
        <f t="shared" si="28"/>
        <v>SDG-04-05</v>
      </c>
      <c r="AA54" t="str">
        <f t="shared" si="29"/>
        <v>green</v>
      </c>
    </row>
    <row r="55" spans="1:27" ht="13.5" thickBot="1" x14ac:dyDescent="0.25">
      <c r="A55" s="14">
        <v>43673.411608796298</v>
      </c>
      <c r="B55" s="15" t="s">
        <v>305</v>
      </c>
      <c r="C55" s="15" t="s">
        <v>306</v>
      </c>
      <c r="D55" s="15" t="s">
        <v>307</v>
      </c>
      <c r="E55" s="15" t="s">
        <v>308</v>
      </c>
      <c r="F55" s="16" t="s">
        <v>309</v>
      </c>
      <c r="G55" s="13" t="s">
        <v>310</v>
      </c>
      <c r="H55" s="15"/>
      <c r="I55" s="3" t="str">
        <f t="shared" si="2"/>
        <v/>
      </c>
      <c r="J55" s="3" t="str">
        <f t="shared" si="3"/>
        <v/>
      </c>
      <c r="K55" s="3" t="str">
        <f t="shared" si="4"/>
        <v>x</v>
      </c>
      <c r="L55" s="3" t="str">
        <f t="shared" si="5"/>
        <v>x</v>
      </c>
      <c r="M55" s="3" t="str">
        <f t="shared" si="6"/>
        <v>x</v>
      </c>
      <c r="N55" s="3" t="str">
        <f t="shared" si="7"/>
        <v>x</v>
      </c>
      <c r="O55" s="3" t="str">
        <f t="shared" si="8"/>
        <v/>
      </c>
      <c r="P55" s="3" t="str">
        <f t="shared" si="9"/>
        <v/>
      </c>
      <c r="Q55" s="3" t="str">
        <f t="shared" si="10"/>
        <v/>
      </c>
      <c r="R55" s="3" t="str">
        <f t="shared" si="11"/>
        <v/>
      </c>
      <c r="S55" s="3" t="str">
        <f t="shared" si="12"/>
        <v/>
      </c>
      <c r="T55" s="3" t="str">
        <f t="shared" si="19"/>
        <v/>
      </c>
      <c r="U55" s="3" t="str">
        <f t="shared" si="14"/>
        <v/>
      </c>
      <c r="V55" s="3" t="str">
        <f t="shared" si="15"/>
        <v/>
      </c>
      <c r="W55" s="3" t="str">
        <f t="shared" si="16"/>
        <v/>
      </c>
      <c r="X55" s="3" t="str">
        <f t="shared" si="17"/>
        <v/>
      </c>
      <c r="Y55" s="3" t="str">
        <f t="shared" si="18"/>
        <v/>
      </c>
      <c r="Z55" s="7" t="str">
        <f t="shared" ref="Z55:Z58" si="30">"SDG"&amp;
IF(I55="x","-01","")&amp;
IF(J55="x","-02","")&amp;
IF(K55="x","-03","")&amp;
IF(L55="x","-04","")&amp;
IF(M55="x","-05","")&amp;
IF(N55="x","-06","")&amp;
IF(O55="x","-07","")&amp;
IF(P55="x","-08","")&amp;
IF(Q55="x","-09","")&amp;
IF(R55="x","-10","")&amp;
IF(S55="x","-11","")&amp;
IF(T55="x","-12","")&amp;
IF(U55="x","-13","")&amp;
IF(V55="x","-14","")&amp;
IF(W55="x","-15","")&amp;
IF(X55="x","-16","")&amp;
IF(Y55="x","-17","")&amp;""</f>
        <v>SDG-03-04-05-06</v>
      </c>
      <c r="AA55" t="str">
        <f t="shared" ref="AA55:AA58" si="31">IF(LEN(H55)=0,"orange","green")</f>
        <v>orange</v>
      </c>
    </row>
    <row r="56" spans="1:27" ht="13.5" thickBot="1" x14ac:dyDescent="0.25">
      <c r="A56" s="14">
        <v>43676.530439814815</v>
      </c>
      <c r="B56" s="15" t="s">
        <v>311</v>
      </c>
      <c r="C56" s="15" t="s">
        <v>312</v>
      </c>
      <c r="D56" s="15" t="s">
        <v>313</v>
      </c>
      <c r="E56" s="15" t="s">
        <v>151</v>
      </c>
      <c r="F56" s="16" t="s">
        <v>314</v>
      </c>
      <c r="G56" s="15" t="s">
        <v>32</v>
      </c>
      <c r="H56" s="13" t="s">
        <v>14</v>
      </c>
      <c r="I56" s="3" t="str">
        <f t="shared" si="2"/>
        <v/>
      </c>
      <c r="J56" s="3" t="str">
        <f t="shared" si="3"/>
        <v/>
      </c>
      <c r="K56" s="3" t="str">
        <f t="shared" si="4"/>
        <v/>
      </c>
      <c r="L56" s="3" t="str">
        <f t="shared" si="5"/>
        <v>x</v>
      </c>
      <c r="M56" s="3" t="str">
        <f t="shared" si="6"/>
        <v>x</v>
      </c>
      <c r="N56" s="3" t="str">
        <f t="shared" si="7"/>
        <v/>
      </c>
      <c r="O56" s="3" t="str">
        <f t="shared" si="8"/>
        <v/>
      </c>
      <c r="P56" s="3" t="str">
        <f t="shared" si="9"/>
        <v>x</v>
      </c>
      <c r="Q56" s="3" t="str">
        <f t="shared" si="10"/>
        <v>x</v>
      </c>
      <c r="R56" s="3" t="str">
        <f t="shared" si="11"/>
        <v/>
      </c>
      <c r="S56" s="3" t="str">
        <f t="shared" si="12"/>
        <v/>
      </c>
      <c r="T56" s="3" t="str">
        <f t="shared" si="19"/>
        <v/>
      </c>
      <c r="U56" s="3" t="str">
        <f t="shared" si="14"/>
        <v/>
      </c>
      <c r="V56" s="3" t="str">
        <f t="shared" si="15"/>
        <v/>
      </c>
      <c r="W56" s="3" t="str">
        <f t="shared" si="16"/>
        <v/>
      </c>
      <c r="X56" s="3" t="str">
        <f t="shared" si="17"/>
        <v/>
      </c>
      <c r="Y56" s="3" t="str">
        <f t="shared" si="18"/>
        <v/>
      </c>
      <c r="Z56" s="7" t="str">
        <f t="shared" si="30"/>
        <v>SDG-04-05-08-09</v>
      </c>
      <c r="AA56" t="str">
        <f t="shared" si="31"/>
        <v>green</v>
      </c>
    </row>
    <row r="57" spans="1:27" ht="13.5" thickBot="1" x14ac:dyDescent="0.25">
      <c r="A57" s="14">
        <v>43677.37226851852</v>
      </c>
      <c r="B57" s="15" t="s">
        <v>315</v>
      </c>
      <c r="C57" s="15" t="s">
        <v>316</v>
      </c>
      <c r="D57" s="15" t="s">
        <v>317</v>
      </c>
      <c r="E57" s="15" t="s">
        <v>318</v>
      </c>
      <c r="F57" s="16" t="s">
        <v>319</v>
      </c>
      <c r="G57" s="15" t="s">
        <v>320</v>
      </c>
      <c r="H57" s="13" t="s">
        <v>14</v>
      </c>
      <c r="I57" s="3" t="str">
        <f t="shared" si="2"/>
        <v/>
      </c>
      <c r="J57" s="3" t="str">
        <f t="shared" si="3"/>
        <v/>
      </c>
      <c r="K57" s="3" t="str">
        <f t="shared" si="4"/>
        <v/>
      </c>
      <c r="L57" s="3" t="str">
        <f t="shared" si="5"/>
        <v>x</v>
      </c>
      <c r="M57" s="3" t="str">
        <f t="shared" si="6"/>
        <v/>
      </c>
      <c r="N57" s="3" t="str">
        <f t="shared" si="7"/>
        <v/>
      </c>
      <c r="O57" s="3" t="str">
        <f t="shared" si="8"/>
        <v/>
      </c>
      <c r="P57" s="3" t="str">
        <f t="shared" si="9"/>
        <v/>
      </c>
      <c r="Q57" s="3" t="str">
        <f t="shared" si="10"/>
        <v>x</v>
      </c>
      <c r="R57" s="3" t="str">
        <f t="shared" si="11"/>
        <v/>
      </c>
      <c r="S57" s="3" t="str">
        <f t="shared" si="12"/>
        <v/>
      </c>
      <c r="T57" s="3" t="str">
        <f t="shared" si="19"/>
        <v/>
      </c>
      <c r="U57" s="3" t="str">
        <f t="shared" si="14"/>
        <v/>
      </c>
      <c r="V57" s="3" t="str">
        <f t="shared" si="15"/>
        <v/>
      </c>
      <c r="W57" s="3" t="str">
        <f t="shared" si="16"/>
        <v/>
      </c>
      <c r="X57" s="3" t="str">
        <f t="shared" si="17"/>
        <v/>
      </c>
      <c r="Y57" s="3" t="str">
        <f t="shared" si="18"/>
        <v/>
      </c>
      <c r="Z57" s="7" t="str">
        <f t="shared" si="30"/>
        <v>SDG-04-09</v>
      </c>
      <c r="AA57" t="str">
        <f t="shared" si="31"/>
        <v>green</v>
      </c>
    </row>
    <row r="58" spans="1:27" ht="13.5" thickBot="1" x14ac:dyDescent="0.25">
      <c r="A58" s="14">
        <v>43678.578344907408</v>
      </c>
      <c r="B58" s="15" t="s">
        <v>107</v>
      </c>
      <c r="C58" s="15" t="s">
        <v>135</v>
      </c>
      <c r="D58" s="15" t="s">
        <v>321</v>
      </c>
      <c r="E58" s="15" t="s">
        <v>151</v>
      </c>
      <c r="F58" s="16" t="s">
        <v>322</v>
      </c>
      <c r="G58" s="15" t="s">
        <v>323</v>
      </c>
      <c r="H58" s="13" t="s">
        <v>14</v>
      </c>
      <c r="I58" s="3" t="str">
        <f t="shared" si="2"/>
        <v/>
      </c>
      <c r="J58" s="3" t="str">
        <f t="shared" si="3"/>
        <v/>
      </c>
      <c r="K58" s="3" t="str">
        <f t="shared" si="4"/>
        <v/>
      </c>
      <c r="L58" s="3" t="str">
        <f t="shared" si="5"/>
        <v>x</v>
      </c>
      <c r="M58" s="3" t="str">
        <f t="shared" si="6"/>
        <v/>
      </c>
      <c r="N58" s="3" t="str">
        <f t="shared" si="7"/>
        <v/>
      </c>
      <c r="O58" s="3" t="str">
        <f t="shared" si="8"/>
        <v/>
      </c>
      <c r="P58" s="3" t="str">
        <f t="shared" si="9"/>
        <v/>
      </c>
      <c r="Q58" s="3" t="str">
        <f t="shared" si="10"/>
        <v>x</v>
      </c>
      <c r="R58" s="3" t="str">
        <f t="shared" si="11"/>
        <v/>
      </c>
      <c r="S58" s="3" t="str">
        <f t="shared" si="12"/>
        <v/>
      </c>
      <c r="T58" s="3" t="str">
        <f t="shared" si="19"/>
        <v/>
      </c>
      <c r="U58" s="3" t="str">
        <f t="shared" si="14"/>
        <v>x</v>
      </c>
      <c r="V58" s="3" t="str">
        <f t="shared" si="15"/>
        <v/>
      </c>
      <c r="W58" s="3" t="str">
        <f t="shared" si="16"/>
        <v/>
      </c>
      <c r="X58" s="3" t="str">
        <f t="shared" si="17"/>
        <v/>
      </c>
      <c r="Y58" s="3" t="str">
        <f t="shared" si="18"/>
        <v>x</v>
      </c>
      <c r="Z58" s="7" t="str">
        <f t="shared" si="30"/>
        <v>SDG-04-09-13-17</v>
      </c>
      <c r="AA58" t="str">
        <f t="shared" si="31"/>
        <v>green</v>
      </c>
    </row>
    <row r="59" spans="1:27" ht="13.5" thickBot="1" x14ac:dyDescent="0.25">
      <c r="A59" s="14">
        <v>43689.615960648145</v>
      </c>
      <c r="B59" s="15" t="s">
        <v>341</v>
      </c>
      <c r="C59" s="15" t="s">
        <v>342</v>
      </c>
      <c r="D59" s="15" t="s">
        <v>343</v>
      </c>
      <c r="E59" s="15" t="s">
        <v>344</v>
      </c>
      <c r="F59" s="16" t="s">
        <v>345</v>
      </c>
      <c r="G59" s="15" t="s">
        <v>346</v>
      </c>
      <c r="H59" s="13" t="s">
        <v>14</v>
      </c>
      <c r="I59" s="3" t="str">
        <f t="shared" si="2"/>
        <v/>
      </c>
      <c r="J59" s="3" t="str">
        <f t="shared" si="3"/>
        <v/>
      </c>
      <c r="K59" s="3" t="str">
        <f t="shared" si="4"/>
        <v/>
      </c>
      <c r="L59" s="3" t="str">
        <f t="shared" si="5"/>
        <v>x</v>
      </c>
      <c r="M59" s="3" t="str">
        <f t="shared" si="6"/>
        <v/>
      </c>
      <c r="N59" s="3" t="str">
        <f t="shared" si="7"/>
        <v/>
      </c>
      <c r="O59" s="3" t="str">
        <f t="shared" si="8"/>
        <v/>
      </c>
      <c r="P59" s="3" t="str">
        <f t="shared" si="9"/>
        <v>x</v>
      </c>
      <c r="Q59" s="3" t="str">
        <f t="shared" si="10"/>
        <v>x</v>
      </c>
      <c r="R59" s="3" t="str">
        <f t="shared" si="11"/>
        <v/>
      </c>
      <c r="S59" s="3" t="str">
        <f t="shared" si="12"/>
        <v/>
      </c>
      <c r="T59" s="3" t="str">
        <f t="shared" si="19"/>
        <v/>
      </c>
      <c r="U59" s="3" t="str">
        <f t="shared" si="14"/>
        <v/>
      </c>
      <c r="V59" s="3" t="str">
        <f t="shared" si="15"/>
        <v/>
      </c>
      <c r="W59" s="3" t="str">
        <f t="shared" si="16"/>
        <v/>
      </c>
      <c r="X59" s="3" t="str">
        <f t="shared" si="17"/>
        <v/>
      </c>
      <c r="Y59" s="3" t="str">
        <f t="shared" si="18"/>
        <v>x</v>
      </c>
      <c r="Z59" s="7" t="str">
        <f t="shared" ref="Z59" si="32">"SDG"&amp;
IF(I59="x","-01","")&amp;
IF(J59="x","-02","")&amp;
IF(K59="x","-03","")&amp;
IF(L59="x","-04","")&amp;
IF(M59="x","-05","")&amp;
IF(N59="x","-06","")&amp;
IF(O59="x","-07","")&amp;
IF(P59="x","-08","")&amp;
IF(Q59="x","-09","")&amp;
IF(R59="x","-10","")&amp;
IF(S59="x","-11","")&amp;
IF(T59="x","-12","")&amp;
IF(U59="x","-13","")&amp;
IF(V59="x","-14","")&amp;
IF(W59="x","-15","")&amp;
IF(X59="x","-16","")&amp;
IF(Y59="x","-17","")&amp;""</f>
        <v>SDG-04-08-09-17</v>
      </c>
      <c r="AA59" t="str">
        <f t="shared" ref="AA59" si="33">IF(LEN(H59)=0,"orange","green")</f>
        <v>green</v>
      </c>
    </row>
  </sheetData>
  <autoFilter ref="A1:AC54">
    <sortState ref="A2:AA46">
      <sortCondition ref="A1"/>
    </sortState>
  </autoFilter>
  <hyperlinks>
    <hyperlink ref="F23" r:id="rId1"/>
    <hyperlink ref="F24" r:id="rId2"/>
    <hyperlink ref="F25" r:id="rId3"/>
    <hyperlink ref="F26" r:id="rId4"/>
    <hyperlink ref="F27" r:id="rId5"/>
    <hyperlink ref="F28" r:id="rId6"/>
    <hyperlink ref="F29" r:id="rId7"/>
    <hyperlink ref="F30" r:id="rId8"/>
    <hyperlink ref="F31" r:id="rId9"/>
    <hyperlink ref="F32" r:id="rId10"/>
    <hyperlink ref="B17" r:id="rId11"/>
    <hyperlink ref="B14" r:id="rId12"/>
    <hyperlink ref="B11" r:id="rId13"/>
    <hyperlink ref="B4" r:id="rId14"/>
    <hyperlink ref="B19" r:id="rId15"/>
    <hyperlink ref="B8" r:id="rId16"/>
    <hyperlink ref="B6" r:id="rId17"/>
    <hyperlink ref="B21" r:id="rId18"/>
    <hyperlink ref="B10" r:id="rId19"/>
    <hyperlink ref="B20" r:id="rId20"/>
    <hyperlink ref="B15" r:id="rId21"/>
    <hyperlink ref="B5" r:id="rId22"/>
    <hyperlink ref="B2" r:id="rId23"/>
    <hyperlink ref="B9" r:id="rId24"/>
    <hyperlink ref="B22" r:id="rId25"/>
    <hyperlink ref="B18" r:id="rId26"/>
    <hyperlink ref="B12" r:id="rId27"/>
    <hyperlink ref="B13" r:id="rId28"/>
    <hyperlink ref="B3" r:id="rId29"/>
    <hyperlink ref="B7" r:id="rId30"/>
    <hyperlink ref="B16" r:id="rId31"/>
    <hyperlink ref="F18" r:id="rId32"/>
    <hyperlink ref="B23" r:id="rId33"/>
    <hyperlink ref="B24" r:id="rId34"/>
    <hyperlink ref="B25" r:id="rId35"/>
    <hyperlink ref="B26" r:id="rId36"/>
    <hyperlink ref="B27" r:id="rId37"/>
    <hyperlink ref="B28" r:id="rId38"/>
    <hyperlink ref="B29" r:id="rId39"/>
    <hyperlink ref="B30" r:id="rId40"/>
    <hyperlink ref="B31" r:id="rId41"/>
    <hyperlink ref="B32" r:id="rId42"/>
    <hyperlink ref="F33" r:id="rId43"/>
    <hyperlink ref="F34" r:id="rId44"/>
    <hyperlink ref="F35" r:id="rId45"/>
    <hyperlink ref="F36" r:id="rId46"/>
    <hyperlink ref="F37" r:id="rId47"/>
    <hyperlink ref="F38" r:id="rId48"/>
    <hyperlink ref="F39" r:id="rId49"/>
    <hyperlink ref="F40" r:id="rId50" display="http://amroctampabay.com/"/>
    <hyperlink ref="F41" r:id="rId51" display="http://www.coep.org.in/"/>
    <hyperlink ref="F42" r:id="rId52"/>
    <hyperlink ref="F43" r:id="rId53"/>
    <hyperlink ref="F44" r:id="rId54"/>
    <hyperlink ref="F45" r:id="rId55"/>
    <hyperlink ref="F46" r:id="rId56"/>
    <hyperlink ref="F47" r:id="rId57" display="http://www.makan.com.ly/"/>
    <hyperlink ref="F48" r:id="rId58"/>
    <hyperlink ref="F49" r:id="rId59"/>
    <hyperlink ref="F50" r:id="rId60"/>
    <hyperlink ref="F51" r:id="rId61"/>
    <hyperlink ref="F52" r:id="rId62"/>
    <hyperlink ref="F53" r:id="rId63"/>
    <hyperlink ref="F54" r:id="rId64"/>
    <hyperlink ref="B45" r:id="rId65" display="mailto:makerspace@cmrit.ac.in"/>
    <hyperlink ref="F55" r:id="rId66"/>
    <hyperlink ref="F56" r:id="rId67"/>
    <hyperlink ref="F57" r:id="rId68"/>
    <hyperlink ref="F58" r:id="rId69" display="https://fabbulle.tech/"/>
    <hyperlink ref="F59" r:id="rId70"/>
  </hyperlinks>
  <pageMargins left="0.7" right="0.7" top="0.75" bottom="0.75" header="0.3" footer="0.3"/>
  <pageSetup paperSize="9" orientation="portrait" horizontalDpi="4294967294" verticalDpi="0" r:id="rId71"/>
  <legacyDrawing r:id="rId7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workbookViewId="0">
      <selection sqref="A1:D19"/>
    </sheetView>
  </sheetViews>
  <sheetFormatPr defaultRowHeight="12.75" x14ac:dyDescent="0.2"/>
  <cols>
    <col min="1" max="1" width="9.140625" style="3"/>
    <col min="2" max="2" width="36.7109375" customWidth="1"/>
    <col min="3" max="3" width="9.140625" style="3"/>
    <col min="4" max="4" width="9.140625" style="31"/>
  </cols>
  <sheetData>
    <row r="1" spans="1:4" x14ac:dyDescent="0.2">
      <c r="A1" s="33" t="s">
        <v>282</v>
      </c>
      <c r="B1" s="34" t="s">
        <v>283</v>
      </c>
      <c r="C1" s="33" t="s">
        <v>284</v>
      </c>
      <c r="D1" s="35" t="s">
        <v>286</v>
      </c>
    </row>
    <row r="2" spans="1:4" x14ac:dyDescent="0.2">
      <c r="A2" s="33">
        <v>1</v>
      </c>
      <c r="B2" s="34" t="s">
        <v>287</v>
      </c>
      <c r="C2" s="33">
        <f>COUNTIF(processing!I:I,"x")</f>
        <v>4</v>
      </c>
      <c r="D2" s="35">
        <f>C2/C$19</f>
        <v>6.8965517241379309E-2</v>
      </c>
    </row>
    <row r="3" spans="1:4" x14ac:dyDescent="0.2">
      <c r="A3" s="33">
        <v>2</v>
      </c>
      <c r="B3" s="34" t="s">
        <v>288</v>
      </c>
      <c r="C3" s="33">
        <f>COUNTIF(processing!J:J,"x")</f>
        <v>5</v>
      </c>
      <c r="D3" s="35">
        <f t="shared" ref="D3:D19" si="0">C3/C$19</f>
        <v>8.6206896551724144E-2</v>
      </c>
    </row>
    <row r="4" spans="1:4" x14ac:dyDescent="0.2">
      <c r="A4" s="33">
        <v>3</v>
      </c>
      <c r="B4" s="34" t="s">
        <v>289</v>
      </c>
      <c r="C4" s="33">
        <f>COUNTIF(processing!K:K,"x")</f>
        <v>7</v>
      </c>
      <c r="D4" s="35">
        <f t="shared" si="0"/>
        <v>0.1206896551724138</v>
      </c>
    </row>
    <row r="5" spans="1:4" x14ac:dyDescent="0.2">
      <c r="A5" s="33">
        <v>4</v>
      </c>
      <c r="B5" s="34" t="s">
        <v>290</v>
      </c>
      <c r="C5" s="33">
        <f>COUNTIF(processing!L:L,"x")</f>
        <v>54</v>
      </c>
      <c r="D5" s="35">
        <f t="shared" si="0"/>
        <v>0.93103448275862066</v>
      </c>
    </row>
    <row r="6" spans="1:4" x14ac:dyDescent="0.2">
      <c r="A6" s="33">
        <v>5</v>
      </c>
      <c r="B6" s="34" t="s">
        <v>291</v>
      </c>
      <c r="C6" s="33">
        <f>COUNTIF(processing!M:M,"x")</f>
        <v>14</v>
      </c>
      <c r="D6" s="35">
        <f t="shared" si="0"/>
        <v>0.2413793103448276</v>
      </c>
    </row>
    <row r="7" spans="1:4" x14ac:dyDescent="0.2">
      <c r="A7" s="33">
        <v>6</v>
      </c>
      <c r="B7" s="34" t="s">
        <v>292</v>
      </c>
      <c r="C7" s="33">
        <f>COUNTIF(processing!N:N,"x")</f>
        <v>5</v>
      </c>
      <c r="D7" s="35">
        <f t="shared" si="0"/>
        <v>8.6206896551724144E-2</v>
      </c>
    </row>
    <row r="8" spans="1:4" x14ac:dyDescent="0.2">
      <c r="A8" s="33">
        <v>7</v>
      </c>
      <c r="B8" s="34" t="s">
        <v>293</v>
      </c>
      <c r="C8" s="33">
        <f>COUNTIF(processing!O:O,"x")</f>
        <v>10</v>
      </c>
      <c r="D8" s="35">
        <f t="shared" si="0"/>
        <v>0.17241379310344829</v>
      </c>
    </row>
    <row r="9" spans="1:4" x14ac:dyDescent="0.2">
      <c r="A9" s="33">
        <v>8</v>
      </c>
      <c r="B9" s="34" t="s">
        <v>294</v>
      </c>
      <c r="C9" s="33">
        <f>COUNTIF(processing!P:P,"x")</f>
        <v>14</v>
      </c>
      <c r="D9" s="35">
        <f t="shared" si="0"/>
        <v>0.2413793103448276</v>
      </c>
    </row>
    <row r="10" spans="1:4" x14ac:dyDescent="0.2">
      <c r="A10" s="33">
        <v>9</v>
      </c>
      <c r="B10" s="34" t="s">
        <v>295</v>
      </c>
      <c r="C10" s="33">
        <f>COUNTIF(processing!Q:Q,"x")</f>
        <v>28</v>
      </c>
      <c r="D10" s="35">
        <f t="shared" si="0"/>
        <v>0.48275862068965519</v>
      </c>
    </row>
    <row r="11" spans="1:4" x14ac:dyDescent="0.2">
      <c r="A11" s="33">
        <v>10</v>
      </c>
      <c r="B11" s="34" t="s">
        <v>296</v>
      </c>
      <c r="C11" s="33">
        <f>COUNTIF(processing!R:R,"x")</f>
        <v>4</v>
      </c>
      <c r="D11" s="35">
        <f t="shared" si="0"/>
        <v>6.8965517241379309E-2</v>
      </c>
    </row>
    <row r="12" spans="1:4" x14ac:dyDescent="0.2">
      <c r="A12" s="33">
        <v>11</v>
      </c>
      <c r="B12" s="34" t="s">
        <v>297</v>
      </c>
      <c r="C12" s="33">
        <f>COUNTIF(processing!S:S,"x")</f>
        <v>15</v>
      </c>
      <c r="D12" s="35">
        <f t="shared" si="0"/>
        <v>0.25862068965517243</v>
      </c>
    </row>
    <row r="13" spans="1:4" x14ac:dyDescent="0.2">
      <c r="A13" s="33">
        <v>12</v>
      </c>
      <c r="B13" s="34" t="s">
        <v>298</v>
      </c>
      <c r="C13" s="33">
        <f>COUNTIF(processing!T:T,"x")</f>
        <v>19</v>
      </c>
      <c r="D13" s="35">
        <f t="shared" si="0"/>
        <v>0.32758620689655171</v>
      </c>
    </row>
    <row r="14" spans="1:4" x14ac:dyDescent="0.2">
      <c r="A14" s="33">
        <v>13</v>
      </c>
      <c r="B14" s="34" t="s">
        <v>299</v>
      </c>
      <c r="C14" s="33">
        <f>COUNTIF(processing!U:U,"x")</f>
        <v>1</v>
      </c>
      <c r="D14" s="35">
        <f t="shared" si="0"/>
        <v>1.7241379310344827E-2</v>
      </c>
    </row>
    <row r="15" spans="1:4" x14ac:dyDescent="0.2">
      <c r="A15" s="33">
        <v>14</v>
      </c>
      <c r="B15" s="34" t="s">
        <v>300</v>
      </c>
      <c r="C15" s="33">
        <f>COUNTIF(processing!V:V,"x")</f>
        <v>3</v>
      </c>
      <c r="D15" s="35">
        <f t="shared" si="0"/>
        <v>5.1724137931034482E-2</v>
      </c>
    </row>
    <row r="16" spans="1:4" x14ac:dyDescent="0.2">
      <c r="A16" s="33">
        <v>15</v>
      </c>
      <c r="B16" s="34" t="s">
        <v>301</v>
      </c>
      <c r="C16" s="33">
        <f>COUNTIF(processing!W:W,"x")</f>
        <v>3</v>
      </c>
      <c r="D16" s="35">
        <f t="shared" si="0"/>
        <v>5.1724137931034482E-2</v>
      </c>
    </row>
    <row r="17" spans="1:4" x14ac:dyDescent="0.2">
      <c r="A17" s="33">
        <v>16</v>
      </c>
      <c r="B17" s="34" t="s">
        <v>302</v>
      </c>
      <c r="C17" s="33">
        <f>COUNTIF(processing!X:X,"x")</f>
        <v>1</v>
      </c>
      <c r="D17" s="35">
        <f t="shared" si="0"/>
        <v>1.7241379310344827E-2</v>
      </c>
    </row>
    <row r="18" spans="1:4" x14ac:dyDescent="0.2">
      <c r="A18" s="33">
        <v>17</v>
      </c>
      <c r="B18" s="34" t="s">
        <v>303</v>
      </c>
      <c r="C18" s="33">
        <f>COUNTIF(processing!Y:Y,"x")</f>
        <v>17</v>
      </c>
      <c r="D18" s="35">
        <f t="shared" si="0"/>
        <v>0.29310344827586204</v>
      </c>
    </row>
    <row r="19" spans="1:4" x14ac:dyDescent="0.2">
      <c r="A19" s="33" t="s">
        <v>285</v>
      </c>
      <c r="B19" s="34"/>
      <c r="C19" s="33">
        <f>COUNT(processing!A:A)</f>
        <v>58</v>
      </c>
      <c r="D19" s="35">
        <f t="shared" si="0"/>
        <v>1</v>
      </c>
    </row>
  </sheetData>
  <pageMargins left="0.7" right="0.7" top="0.75" bottom="0.75" header="0.3" footer="0.3"/>
  <pageSetup paperSize="9" orientation="portrait" horizontalDpi="4294967294"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processing</vt:lpstr>
      <vt:lpstr>analysis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Pieter van der Hijden</cp:lastModifiedBy>
  <dcterms:modified xsi:type="dcterms:W3CDTF">2019-08-13T07:46:33Z</dcterms:modified>
</cp:coreProperties>
</file>